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3176"/>
  </bookViews>
  <sheets>
    <sheet name="Kryci list" sheetId="3" r:id="rId1"/>
    <sheet name="Rekapitulacia" sheetId="4" r:id="rId2"/>
    <sheet name="Prehlad" sheetId="5" r:id="rId3"/>
    <sheet name="ÚVK" sheetId="8" r:id="rId4"/>
    <sheet name="ELI" sheetId="9" r:id="rId5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Rekapitulacia!$A:$G</definedName>
  </definedNames>
  <calcPr calcId="144525"/>
</workbook>
</file>

<file path=xl/calcChain.xml><?xml version="1.0" encoding="utf-8"?>
<calcChain xmlns="http://schemas.openxmlformats.org/spreadsheetml/2006/main">
  <c r="I30" i="3" l="1"/>
  <c r="J30" i="3" s="1"/>
  <c r="C37" i="4"/>
  <c r="E18" i="3"/>
  <c r="C34" i="4"/>
  <c r="G33" i="4"/>
  <c r="D33" i="4"/>
  <c r="C33" i="4"/>
  <c r="B33" i="4"/>
  <c r="W190" i="5"/>
  <c r="N189" i="5"/>
  <c r="L189" i="5"/>
  <c r="N188" i="5"/>
  <c r="L188" i="5"/>
  <c r="N187" i="5"/>
  <c r="L187" i="5"/>
  <c r="N186" i="5"/>
  <c r="N190" i="5" s="1"/>
  <c r="F33" i="4" s="1"/>
  <c r="L186" i="5"/>
  <c r="L190" i="5" s="1"/>
  <c r="E33" i="4" s="1"/>
  <c r="C32" i="4"/>
  <c r="W183" i="5"/>
  <c r="W192" i="5" s="1"/>
  <c r="G34" i="4" s="1"/>
  <c r="N182" i="5"/>
  <c r="N183" i="5" s="1"/>
  <c r="L182" i="5"/>
  <c r="L183" i="5" s="1"/>
  <c r="E17" i="3"/>
  <c r="C30" i="4"/>
  <c r="D29" i="4"/>
  <c r="C29" i="4"/>
  <c r="B29" i="4"/>
  <c r="W176" i="5"/>
  <c r="G29" i="4" s="1"/>
  <c r="N175" i="5"/>
  <c r="L175" i="5"/>
  <c r="N174" i="5"/>
  <c r="N176" i="5" s="1"/>
  <c r="F29" i="4" s="1"/>
  <c r="L174" i="5"/>
  <c r="L176" i="5" s="1"/>
  <c r="E29" i="4" s="1"/>
  <c r="D28" i="4"/>
  <c r="C28" i="4"/>
  <c r="B28" i="4"/>
  <c r="W171" i="5"/>
  <c r="G28" i="4" s="1"/>
  <c r="N170" i="5"/>
  <c r="L170" i="5"/>
  <c r="N169" i="5"/>
  <c r="L169" i="5"/>
  <c r="N168" i="5"/>
  <c r="L168" i="5"/>
  <c r="N167" i="5"/>
  <c r="N171" i="5" s="1"/>
  <c r="F28" i="4" s="1"/>
  <c r="L167" i="5"/>
  <c r="L171" i="5" s="1"/>
  <c r="E28" i="4" s="1"/>
  <c r="G27" i="4"/>
  <c r="D27" i="4"/>
  <c r="C27" i="4"/>
  <c r="B27" i="4"/>
  <c r="W164" i="5"/>
  <c r="N163" i="5"/>
  <c r="L163" i="5"/>
  <c r="N162" i="5"/>
  <c r="L162" i="5"/>
  <c r="N161" i="5"/>
  <c r="L161" i="5"/>
  <c r="N160" i="5"/>
  <c r="L160" i="5"/>
  <c r="N159" i="5"/>
  <c r="L159" i="5"/>
  <c r="N158" i="5"/>
  <c r="L158" i="5"/>
  <c r="N157" i="5"/>
  <c r="L157" i="5"/>
  <c r="N156" i="5"/>
  <c r="L156" i="5"/>
  <c r="N155" i="5"/>
  <c r="L155" i="5"/>
  <c r="N154" i="5"/>
  <c r="L154" i="5"/>
  <c r="N153" i="5"/>
  <c r="L153" i="5"/>
  <c r="N152" i="5"/>
  <c r="L152" i="5"/>
  <c r="N151" i="5"/>
  <c r="L151" i="5"/>
  <c r="N150" i="5"/>
  <c r="L150" i="5"/>
  <c r="N149" i="5"/>
  <c r="L149" i="5"/>
  <c r="N148" i="5"/>
  <c r="L148" i="5"/>
  <c r="N147" i="5"/>
  <c r="L147" i="5"/>
  <c r="N146" i="5"/>
  <c r="L146" i="5"/>
  <c r="N145" i="5"/>
  <c r="L145" i="5"/>
  <c r="N144" i="5"/>
  <c r="L144" i="5"/>
  <c r="N143" i="5"/>
  <c r="L143" i="5"/>
  <c r="N142" i="5"/>
  <c r="L142" i="5"/>
  <c r="N141" i="5"/>
  <c r="L141" i="5"/>
  <c r="N140" i="5"/>
  <c r="L140" i="5"/>
  <c r="N139" i="5"/>
  <c r="L139" i="5"/>
  <c r="N138" i="5"/>
  <c r="L138" i="5"/>
  <c r="N137" i="5"/>
  <c r="L137" i="5"/>
  <c r="N136" i="5"/>
  <c r="L136" i="5"/>
  <c r="N135" i="5"/>
  <c r="L135" i="5"/>
  <c r="N134" i="5"/>
  <c r="L134" i="5"/>
  <c r="N133" i="5"/>
  <c r="L133" i="5"/>
  <c r="N132" i="5"/>
  <c r="L132" i="5"/>
  <c r="L164" i="5" s="1"/>
  <c r="E27" i="4" s="1"/>
  <c r="N131" i="5"/>
  <c r="N164" i="5" s="1"/>
  <c r="F27" i="4" s="1"/>
  <c r="L131" i="5"/>
  <c r="D26" i="4"/>
  <c r="C26" i="4"/>
  <c r="B26" i="4"/>
  <c r="W128" i="5"/>
  <c r="G26" i="4" s="1"/>
  <c r="N127" i="5"/>
  <c r="N128" i="5" s="1"/>
  <c r="F26" i="4" s="1"/>
  <c r="L127" i="5"/>
  <c r="L128" i="5" s="1"/>
  <c r="E26" i="4" s="1"/>
  <c r="D25" i="4"/>
  <c r="C25" i="4"/>
  <c r="B25" i="4"/>
  <c r="W124" i="5"/>
  <c r="G25" i="4" s="1"/>
  <c r="N123" i="5"/>
  <c r="L123" i="5"/>
  <c r="N122" i="5"/>
  <c r="L122" i="5"/>
  <c r="N121" i="5"/>
  <c r="L121" i="5"/>
  <c r="N120" i="5"/>
  <c r="L120" i="5"/>
  <c r="N119" i="5"/>
  <c r="L119" i="5"/>
  <c r="N118" i="5"/>
  <c r="L118" i="5"/>
  <c r="N117" i="5"/>
  <c r="L117" i="5"/>
  <c r="N116" i="5"/>
  <c r="L116" i="5"/>
  <c r="N115" i="5"/>
  <c r="L115" i="5"/>
  <c r="N114" i="5"/>
  <c r="L114" i="5"/>
  <c r="N113" i="5"/>
  <c r="N124" i="5" s="1"/>
  <c r="F25" i="4" s="1"/>
  <c r="L113" i="5"/>
  <c r="L124" i="5" s="1"/>
  <c r="E25" i="4" s="1"/>
  <c r="D24" i="4"/>
  <c r="C24" i="4"/>
  <c r="B24" i="4"/>
  <c r="W110" i="5"/>
  <c r="G24" i="4" s="1"/>
  <c r="N109" i="5"/>
  <c r="L109" i="5"/>
  <c r="N108" i="5"/>
  <c r="N110" i="5" s="1"/>
  <c r="F24" i="4" s="1"/>
  <c r="L108" i="5"/>
  <c r="L110" i="5" s="1"/>
  <c r="E24" i="4" s="1"/>
  <c r="D23" i="4"/>
  <c r="C23" i="4"/>
  <c r="B23" i="4"/>
  <c r="W105" i="5"/>
  <c r="G23" i="4" s="1"/>
  <c r="N104" i="5"/>
  <c r="N105" i="5" s="1"/>
  <c r="F23" i="4" s="1"/>
  <c r="L104" i="5"/>
  <c r="L105" i="5" s="1"/>
  <c r="E23" i="4" s="1"/>
  <c r="C22" i="4"/>
  <c r="W101" i="5"/>
  <c r="G22" i="4" s="1"/>
  <c r="L101" i="5"/>
  <c r="E22" i="4" s="1"/>
  <c r="N100" i="5"/>
  <c r="N101" i="5" s="1"/>
  <c r="F22" i="4" s="1"/>
  <c r="L100" i="5"/>
  <c r="D21" i="4"/>
  <c r="C21" i="4"/>
  <c r="B21" i="4"/>
  <c r="W97" i="5"/>
  <c r="G21" i="4" s="1"/>
  <c r="N96" i="5"/>
  <c r="L96" i="5"/>
  <c r="N95" i="5"/>
  <c r="L95" i="5"/>
  <c r="N94" i="5"/>
  <c r="L94" i="5"/>
  <c r="N93" i="5"/>
  <c r="N97" i="5" s="1"/>
  <c r="F21" i="4" s="1"/>
  <c r="L93" i="5"/>
  <c r="L97" i="5" s="1"/>
  <c r="E21" i="4" s="1"/>
  <c r="D20" i="4"/>
  <c r="C20" i="4"/>
  <c r="B20" i="4"/>
  <c r="W90" i="5"/>
  <c r="W178" i="5" s="1"/>
  <c r="G30" i="4" s="1"/>
  <c r="N89" i="5"/>
  <c r="L89" i="5"/>
  <c r="N88" i="5"/>
  <c r="L88" i="5"/>
  <c r="N87" i="5"/>
  <c r="L87" i="5"/>
  <c r="N86" i="5"/>
  <c r="L86" i="5"/>
  <c r="N85" i="5"/>
  <c r="L85" i="5"/>
  <c r="N84" i="5"/>
  <c r="L84" i="5"/>
  <c r="N83" i="5"/>
  <c r="L83" i="5"/>
  <c r="N82" i="5"/>
  <c r="L82" i="5"/>
  <c r="N81" i="5"/>
  <c r="L81" i="5"/>
  <c r="N80" i="5"/>
  <c r="L80" i="5"/>
  <c r="N79" i="5"/>
  <c r="N90" i="5" s="1"/>
  <c r="L79" i="5"/>
  <c r="L90" i="5" s="1"/>
  <c r="E16" i="3"/>
  <c r="D16" i="3"/>
  <c r="D18" i="4"/>
  <c r="C18" i="4"/>
  <c r="B18" i="4"/>
  <c r="D17" i="4"/>
  <c r="C17" i="4"/>
  <c r="B17" i="4"/>
  <c r="W73" i="5"/>
  <c r="G17" i="4" s="1"/>
  <c r="N72" i="5"/>
  <c r="L72" i="5"/>
  <c r="N71" i="5"/>
  <c r="L71" i="5"/>
  <c r="N70" i="5"/>
  <c r="L70" i="5"/>
  <c r="N69" i="5"/>
  <c r="L69" i="5"/>
  <c r="N68" i="5"/>
  <c r="L68" i="5"/>
  <c r="N67" i="5"/>
  <c r="L67" i="5"/>
  <c r="N66" i="5"/>
  <c r="L66" i="5"/>
  <c r="N65" i="5"/>
  <c r="L65" i="5"/>
  <c r="N64" i="5"/>
  <c r="L64" i="5"/>
  <c r="N63" i="5"/>
  <c r="L63" i="5"/>
  <c r="N62" i="5"/>
  <c r="L62" i="5"/>
  <c r="N61" i="5"/>
  <c r="L61" i="5"/>
  <c r="N60" i="5"/>
  <c r="L60" i="5"/>
  <c r="N59" i="5"/>
  <c r="L59" i="5"/>
  <c r="N58" i="5"/>
  <c r="L58" i="5"/>
  <c r="N57" i="5"/>
  <c r="L57" i="5"/>
  <c r="N56" i="5"/>
  <c r="L56" i="5"/>
  <c r="N55" i="5"/>
  <c r="L55" i="5"/>
  <c r="N54" i="5"/>
  <c r="L54" i="5"/>
  <c r="N53" i="5"/>
  <c r="L53" i="5"/>
  <c r="N52" i="5"/>
  <c r="L52" i="5"/>
  <c r="N51" i="5"/>
  <c r="L51" i="5"/>
  <c r="N50" i="5"/>
  <c r="L50" i="5"/>
  <c r="N49" i="5"/>
  <c r="N73" i="5" s="1"/>
  <c r="F17" i="4" s="1"/>
  <c r="L49" i="5"/>
  <c r="L73" i="5" s="1"/>
  <c r="E17" i="4" s="1"/>
  <c r="D16" i="4"/>
  <c r="C16" i="4"/>
  <c r="B16" i="4"/>
  <c r="W46" i="5"/>
  <c r="G16" i="4" s="1"/>
  <c r="N45" i="5"/>
  <c r="L45" i="5"/>
  <c r="N44" i="5"/>
  <c r="L44" i="5"/>
  <c r="N43" i="5"/>
  <c r="L43" i="5"/>
  <c r="N42" i="5"/>
  <c r="L42" i="5"/>
  <c r="N41" i="5"/>
  <c r="L41" i="5"/>
  <c r="N40" i="5"/>
  <c r="N46" i="5" s="1"/>
  <c r="F16" i="4" s="1"/>
  <c r="L40" i="5"/>
  <c r="L46" i="5" s="1"/>
  <c r="E16" i="4" s="1"/>
  <c r="G15" i="4"/>
  <c r="D15" i="4"/>
  <c r="C15" i="4"/>
  <c r="B15" i="4"/>
  <c r="W37" i="5"/>
  <c r="L37" i="5"/>
  <c r="E15" i="4" s="1"/>
  <c r="N36" i="5"/>
  <c r="N37" i="5" s="1"/>
  <c r="F15" i="4" s="1"/>
  <c r="L36" i="5"/>
  <c r="D14" i="4"/>
  <c r="C14" i="4"/>
  <c r="B14" i="4"/>
  <c r="W33" i="5"/>
  <c r="G14" i="4" s="1"/>
  <c r="N32" i="5"/>
  <c r="L32" i="5"/>
  <c r="N31" i="5"/>
  <c r="L31" i="5"/>
  <c r="N30" i="5"/>
  <c r="N33" i="5" s="1"/>
  <c r="F14" i="4" s="1"/>
  <c r="L30" i="5"/>
  <c r="L33" i="5" s="1"/>
  <c r="E14" i="4" s="1"/>
  <c r="D13" i="4"/>
  <c r="C13" i="4"/>
  <c r="B13" i="4"/>
  <c r="W27" i="5"/>
  <c r="G13" i="4" s="1"/>
  <c r="N26" i="5"/>
  <c r="L26" i="5"/>
  <c r="N25" i="5"/>
  <c r="L25" i="5"/>
  <c r="N24" i="5"/>
  <c r="L24" i="5"/>
  <c r="N23" i="5"/>
  <c r="N27" i="5" s="1"/>
  <c r="F13" i="4" s="1"/>
  <c r="L23" i="5"/>
  <c r="L27" i="5" s="1"/>
  <c r="E13" i="4" s="1"/>
  <c r="D12" i="4"/>
  <c r="C12" i="4"/>
  <c r="B12" i="4"/>
  <c r="W20" i="5"/>
  <c r="W75" i="5" s="1"/>
  <c r="N19" i="5"/>
  <c r="L19" i="5"/>
  <c r="N18" i="5"/>
  <c r="L18" i="5"/>
  <c r="N17" i="5"/>
  <c r="L17" i="5"/>
  <c r="N16" i="5"/>
  <c r="L16" i="5"/>
  <c r="N15" i="5"/>
  <c r="L15" i="5"/>
  <c r="N14" i="5"/>
  <c r="N20" i="5" s="1"/>
  <c r="L14" i="5"/>
  <c r="L20" i="5" s="1"/>
  <c r="J26" i="3"/>
  <c r="J20" i="3"/>
  <c r="F19" i="3"/>
  <c r="J14" i="3"/>
  <c r="F14" i="3"/>
  <c r="J13" i="3"/>
  <c r="F13" i="3"/>
  <c r="J12" i="3"/>
  <c r="F12" i="3"/>
  <c r="F1" i="3"/>
  <c r="B8" i="4"/>
  <c r="D8" i="5"/>
  <c r="N192" i="5" l="1"/>
  <c r="F34" i="4" s="1"/>
  <c r="F32" i="4"/>
  <c r="L178" i="5"/>
  <c r="E30" i="4" s="1"/>
  <c r="E20" i="4"/>
  <c r="L75" i="5"/>
  <c r="E12" i="4"/>
  <c r="W194" i="5"/>
  <c r="G37" i="4" s="1"/>
  <c r="G18" i="4"/>
  <c r="N178" i="5"/>
  <c r="F30" i="4" s="1"/>
  <c r="F20" i="4"/>
  <c r="N75" i="5"/>
  <c r="F12" i="4"/>
  <c r="L192" i="5"/>
  <c r="E34" i="4" s="1"/>
  <c r="E32" i="4"/>
  <c r="G20" i="4"/>
  <c r="G12" i="4"/>
  <c r="F16" i="3"/>
  <c r="G32" i="4"/>
  <c r="E20" i="3"/>
  <c r="B32" i="4"/>
  <c r="D34" i="4"/>
  <c r="D32" i="4"/>
  <c r="B22" i="4"/>
  <c r="D22" i="4"/>
  <c r="F18" i="4" l="1"/>
  <c r="N194" i="5"/>
  <c r="F37" i="4" s="1"/>
  <c r="E18" i="4"/>
  <c r="L194" i="5"/>
  <c r="E37" i="4" s="1"/>
  <c r="D18" i="3"/>
  <c r="F18" i="3" s="1"/>
  <c r="B34" i="4"/>
  <c r="D30" i="4"/>
  <c r="B30" i="4"/>
  <c r="B37" i="4"/>
  <c r="D17" i="3"/>
  <c r="F17" i="3" l="1"/>
  <c r="F20" i="3" s="1"/>
  <c r="F25" i="3"/>
  <c r="F22" i="3"/>
  <c r="F24" i="3"/>
  <c r="D20" i="3"/>
  <c r="F23" i="3"/>
  <c r="D37" i="4"/>
  <c r="F26" i="3" l="1"/>
  <c r="J28" i="3" s="1"/>
  <c r="I29" i="3" s="1"/>
  <c r="J29" i="3" s="1"/>
  <c r="J31" i="3" l="1"/>
</calcChain>
</file>

<file path=xl/sharedStrings.xml><?xml version="1.0" encoding="utf-8"?>
<sst xmlns="http://schemas.openxmlformats.org/spreadsheetml/2006/main" count="2102" uniqueCount="877">
  <si>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</si>
  <si>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</si>
  <si>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</si>
  <si>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</si>
  <si>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</si>
  <si>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</si>
  <si>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</si>
  <si>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</si>
  <si>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</si>
  <si>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</si>
  <si>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</si>
  <si>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</si>
  <si>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</si>
  <si>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</si>
  <si>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</si>
  <si>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</si>
  <si>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</si>
  <si>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</si>
  <si>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</si>
  <si>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</si>
  <si>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</si>
  <si>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</si>
  <si>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</si>
  <si>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Časť: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</si>
  <si>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</si>
  <si>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</si>
  <si>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</si>
  <si>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</si>
  <si>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</si>
  <si>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</si>
  <si>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</si>
  <si>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</si>
  <si>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</si>
  <si>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</si>
  <si>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</si>
  <si>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</si>
  <si>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</si>
  <si>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</si>
  <si>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</si>
  <si>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</si>
  <si>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</si>
  <si>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</si>
  <si>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</si>
  <si>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</si>
  <si>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</si>
  <si>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</si>
  <si>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</si>
  <si>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</si>
  <si>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</si>
  <si>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</si>
  <si>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</si>
  <si>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</si>
  <si>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</si>
  <si>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</si>
  <si>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</si>
  <si>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</si>
  <si>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</si>
  <si>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</si>
  <si>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</si>
  <si>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</si>
  <si>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</si>
  <si>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</si>
  <si>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</si>
  <si>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</si>
  <si>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</si>
  <si>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</si>
  <si>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</si>
  <si>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</si>
  <si>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</si>
  <si>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</si>
  <si>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</si>
  <si>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</si>
  <si>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</si>
  <si>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</si>
  <si>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</si>
  <si>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</si>
  <si>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</si>
  <si>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</si>
  <si>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</si>
  <si>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</si>
  <si>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</si>
  <si>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</si>
  <si>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</si>
  <si>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</si>
  <si>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</si>
  <si>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</si>
  <si>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</si>
  <si>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</si>
  <si>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</si>
  <si>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</si>
  <si>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</si>
  <si>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</si>
  <si>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</si>
  <si>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</si>
  <si>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</si>
  <si>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</si>
  <si>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</si>
  <si>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</si>
  <si>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</si>
  <si>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</si>
  <si>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</si>
  <si>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</si>
  <si>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</si>
  <si>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</si>
  <si>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</si>
  <si>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</si>
  <si>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</si>
  <si>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</si>
  <si>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</si>
  <si>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</si>
  <si>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</si>
  <si>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</si>
  <si>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Stredná zdravotnícka škola, Michalovce </t>
  </si>
  <si>
    <t xml:space="preserve">Projektant: SURIKATA, spol. s r.o. </t>
  </si>
  <si>
    <t xml:space="preserve">JKSO : </t>
  </si>
  <si>
    <t>Stavba : Michalovce - Stredná zdravotnícka škola - Spojenie hlavnej a vedľajšej budovy</t>
  </si>
  <si>
    <t>Objekt : SO 01 - Spojovacia chodba</t>
  </si>
  <si>
    <t>JKSO :</t>
  </si>
  <si>
    <t xml:space="preserve">Stredná zdravotnícka škola, Michalovce </t>
  </si>
  <si>
    <t xml:space="preserve">SURIKATA, spol. s r.o.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</si>
  <si>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</si>
  <si>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</si>
  <si>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</si>
  <si>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</si>
  <si>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</si>
  <si>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</si>
  <si>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</si>
  <si>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</si>
  <si>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</si>
  <si>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</si>
  <si>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</si>
  <si>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</si>
  <si>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</si>
  <si>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</si>
  <si>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</si>
  <si>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</si>
  <si>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</si>
  <si>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</si>
  <si>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121101101</t>
  </si>
  <si>
    <t>Odstránenie ornice s premiestnením do 50 m</t>
  </si>
  <si>
    <t>m3</t>
  </si>
  <si>
    <t xml:space="preserve">                    </t>
  </si>
  <si>
    <t>12110-1101</t>
  </si>
  <si>
    <t>45.11.21</t>
  </si>
  <si>
    <t>EK</t>
  </si>
  <si>
    <t>S</t>
  </si>
  <si>
    <t>131301101</t>
  </si>
  <si>
    <t>Hĺbenie jám nezapaž. v horn. tr. 4 do 100 m3</t>
  </si>
  <si>
    <t>13130-1101</t>
  </si>
  <si>
    <t>131301109</t>
  </si>
  <si>
    <t>Príplatok za lepivosť horniny tr.4</t>
  </si>
  <si>
    <t>13130-1109</t>
  </si>
  <si>
    <t>131311101</t>
  </si>
  <si>
    <t>Hĺbenie jám v hornine 4 ručne</t>
  </si>
  <si>
    <t>13131-1101</t>
  </si>
  <si>
    <t>162201102</t>
  </si>
  <si>
    <t>Vodorovné premiestnenie výkopu do 50 m horn. tr. 1-4</t>
  </si>
  <si>
    <t>16220-1102</t>
  </si>
  <si>
    <t>45.11.24</t>
  </si>
  <si>
    <t>174101101</t>
  </si>
  <si>
    <t>Zásyp zhutnený jám, rýh, šachiet alebo okolo objektu</t>
  </si>
  <si>
    <t>17410-1101</t>
  </si>
  <si>
    <t xml:space="preserve">1 - ZEMNE PRÁCE  spolu: </t>
  </si>
  <si>
    <t>2 - ZÁKLADY</t>
  </si>
  <si>
    <t>011</t>
  </si>
  <si>
    <t>275313611</t>
  </si>
  <si>
    <t>Základové pätky z betónu prostého tr. C16/20 - podkladný betón</t>
  </si>
  <si>
    <t>27531-3611</t>
  </si>
  <si>
    <t>45.25.32</t>
  </si>
  <si>
    <t>275321511</t>
  </si>
  <si>
    <t>Základové pätky zo železobetónu tr. C30/37</t>
  </si>
  <si>
    <t>27532-1511</t>
  </si>
  <si>
    <t>275361821</t>
  </si>
  <si>
    <t>Výstuž základových pätiek BSt 500 (10505)</t>
  </si>
  <si>
    <t>t</t>
  </si>
  <si>
    <t>27536-1821</t>
  </si>
  <si>
    <t>275362021</t>
  </si>
  <si>
    <t>Výstuž základových pätiek zo zvarovaných sietí KARI</t>
  </si>
  <si>
    <t>27536-2021</t>
  </si>
  <si>
    <t xml:space="preserve">2 - ZÁKLADY  spolu: </t>
  </si>
  <si>
    <t>3 - ZVISLÉ A KOMPLETNÉ KONŠTRUKCIE</t>
  </si>
  <si>
    <t>014</t>
  </si>
  <si>
    <t>310279845</t>
  </si>
  <si>
    <t>Domúrovky do 4 m2 z tvárnic PORFIX P2-440 v murive hr. nad 300 mm</t>
  </si>
  <si>
    <t>31027-9841</t>
  </si>
  <si>
    <t>45.25.50</t>
  </si>
  <si>
    <t>317142590</t>
  </si>
  <si>
    <t>Preklady nenosné Porfix 1500x125x250 mm (NP/1)</t>
  </si>
  <si>
    <t>kus</t>
  </si>
  <si>
    <t>31714-2590</t>
  </si>
  <si>
    <t>317142650</t>
  </si>
  <si>
    <t>Preklady nenosné Porfix 1500x150x250 mm (NP/2)</t>
  </si>
  <si>
    <t>31714-2650</t>
  </si>
  <si>
    <t xml:space="preserve">3 - ZVISLÉ A KOMPLETNÉ KONŠTRUKCIE  spolu: </t>
  </si>
  <si>
    <t>4 - VODOROVNÉ KONŠTRUKCIE</t>
  </si>
  <si>
    <t>411354255</t>
  </si>
  <si>
    <t>Debnenie stropov zabud. ocel. profil. plech v. vlny 40 mm hr. 0,88 mm /T40-119-915(A)/</t>
  </si>
  <si>
    <t>m2</t>
  </si>
  <si>
    <t>41135-4255</t>
  </si>
  <si>
    <t xml:space="preserve">4 - VODOROVNÉ KONŠTRUKCIE  spolu: </t>
  </si>
  <si>
    <t>6 - ÚPRAVY POVRCHOV, PODLAHY, VÝPLNE</t>
  </si>
  <si>
    <t>612423735</t>
  </si>
  <si>
    <t>Omietka vnútorná domúroviek stien vápenná štuková</t>
  </si>
  <si>
    <t>61242-3731</t>
  </si>
  <si>
    <t>45.41.10</t>
  </si>
  <si>
    <t>622421144</t>
  </si>
  <si>
    <t>Omietka vonkajšia domúroviek stien vápenná štuková</t>
  </si>
  <si>
    <t>62242-1144</t>
  </si>
  <si>
    <t>631312611</t>
  </si>
  <si>
    <t>Mazanina z betónu prostého tr. C16/20 hr. 5-8 cm</t>
  </si>
  <si>
    <t>63131-2611</t>
  </si>
  <si>
    <t>631362021</t>
  </si>
  <si>
    <t>Výstuž betónových mazanín zo zvarovaných sietí Kari</t>
  </si>
  <si>
    <t>63136-2021</t>
  </si>
  <si>
    <t>632422205</t>
  </si>
  <si>
    <t>Poter samonivelizačný hr. 5 mm</t>
  </si>
  <si>
    <t>63242-2205</t>
  </si>
  <si>
    <t xml:space="preserve">  .  .  </t>
  </si>
  <si>
    <t>632450124</t>
  </si>
  <si>
    <t>Vyrovnávací cementový poter zhotovenie v páse zo suchých zmesí hr. 50 mm</t>
  </si>
  <si>
    <t>63245-0124</t>
  </si>
  <si>
    <t xml:space="preserve">6 - ÚPRAVY POVRCHOV, PODLAHY, VÝPLNE  spolu: </t>
  </si>
  <si>
    <t>9 - OSTATNÉ KONŠTRUKCIE A PRÁCE</t>
  </si>
  <si>
    <t>931982202</t>
  </si>
  <si>
    <t>Vložky do zvislých dilatačných škár z extrudovaných polystyrénových dosiek hr. 20 mm</t>
  </si>
  <si>
    <t>93198-2202</t>
  </si>
  <si>
    <t>015</t>
  </si>
  <si>
    <t>931991219</t>
  </si>
  <si>
    <t>Tlmiace pryžové pásy ELASTON ELTEC GR 850 Fs hr. 10 mm</t>
  </si>
  <si>
    <t>93199-1211</t>
  </si>
  <si>
    <t>45.21.64</t>
  </si>
  <si>
    <t>952901111</t>
  </si>
  <si>
    <t>Vyčistenie budov byt. alebo občian. výstavby pri výške podlažia do 4 m</t>
  </si>
  <si>
    <t>95290-1111</t>
  </si>
  <si>
    <t>45.45.13</t>
  </si>
  <si>
    <t>953943999</t>
  </si>
  <si>
    <t>Protipožiarna bezpečnosť stavby - hasiace prístroje, pož. tabuľky</t>
  </si>
  <si>
    <t>kpl</t>
  </si>
  <si>
    <t>95394-3122</t>
  </si>
  <si>
    <t>953949202</t>
  </si>
  <si>
    <t>Kotvy chemickým patrónom M 20 hl 280 mm do betónu, ŽB alebo kameňa s vyvŕtaním otvoru (KP3)</t>
  </si>
  <si>
    <t>95394-9201</t>
  </si>
  <si>
    <t>953949203</t>
  </si>
  <si>
    <t>Kotvy chemickým patrónom M 20 hl 360 mm do betónu, ŽB alebo kameňa s vyvŕtaním otvoru (KP2)</t>
  </si>
  <si>
    <t>953949242</t>
  </si>
  <si>
    <t>Kotvy chemickým patrónom M 24 hl 360 mm do betónu, ŽB alebo kameňa s vyvŕtaním otvoru (KP1)</t>
  </si>
  <si>
    <t>95394-9241</t>
  </si>
  <si>
    <t>953950202</t>
  </si>
  <si>
    <t>Kotevná skrutka pre chemické kotvy M 20 dl 280 mm</t>
  </si>
  <si>
    <t>95395-0202</t>
  </si>
  <si>
    <t>953950204</t>
  </si>
  <si>
    <t>Kotevná skrutka pre chemické kotvy M 20 dl 360 mm</t>
  </si>
  <si>
    <t>95395-0204</t>
  </si>
  <si>
    <t>953950242</t>
  </si>
  <si>
    <t>Kotevná skrutka pre chemické kotvy M 24 dl 360 mm</t>
  </si>
  <si>
    <t>95395-0241</t>
  </si>
  <si>
    <t>013</t>
  </si>
  <si>
    <t>962032231</t>
  </si>
  <si>
    <t>Búranie muriva z tehál na MV, MVC alebo otvorov nad 4 m2</t>
  </si>
  <si>
    <t>96203-2231</t>
  </si>
  <si>
    <t>45.11.11</t>
  </si>
  <si>
    <t>963051113</t>
  </si>
  <si>
    <t>Búranie železobet. stropov doskových hr. nad 8 cm</t>
  </si>
  <si>
    <t>96305-1113</t>
  </si>
  <si>
    <t>968072641</t>
  </si>
  <si>
    <t>Vybúranie kov. stien akýchkoľvek okrem výkladových</t>
  </si>
  <si>
    <t>96807-2641</t>
  </si>
  <si>
    <t>968081131</t>
  </si>
  <si>
    <t>Demontáž plast. okien bm obvodu</t>
  </si>
  <si>
    <t>m</t>
  </si>
  <si>
    <t>96808-1131</t>
  </si>
  <si>
    <t>971033651</t>
  </si>
  <si>
    <t>Vybúr. otvorov do 4 m2 v murive tehl. MV, MVC hr. do 60 cm</t>
  </si>
  <si>
    <t>97103-3651</t>
  </si>
  <si>
    <t>973031326</t>
  </si>
  <si>
    <t>Vysek. kapies v murive z tehál do 0,10 m2 hĺ. do 45 cm</t>
  </si>
  <si>
    <t>97303-1326</t>
  </si>
  <si>
    <t>978013191</t>
  </si>
  <si>
    <t>Otlčenie vnút. omietok stien váp. vápenocem. do 100 %</t>
  </si>
  <si>
    <t>97801-3191</t>
  </si>
  <si>
    <t>978015291</t>
  </si>
  <si>
    <t>Otlčenie vonk. omietok váp. vápenocem. zlož. I-IV do 100 %</t>
  </si>
  <si>
    <t>97801-5291</t>
  </si>
  <si>
    <t>978072108</t>
  </si>
  <si>
    <t>Demontáž kontaktného zateplenia z polystyrénových dosiek hrúbky nad 30 -80 mm</t>
  </si>
  <si>
    <t>97807-2108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</si>
  <si>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</si>
  <si>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</si>
  <si>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</si>
  <si>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</si>
  <si>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</si>
  <si>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</si>
  <si>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</si>
  <si>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</si>
  <si>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</si>
  <si>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</si>
  <si>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</si>
  <si>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</si>
  <si>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</si>
  <si>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</si>
  <si>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</si>
  <si>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 xml:space="preserve">9 - OSTATNÉ KONŠTRUKCIE A PRÁCE  spolu: </t>
  </si>
  <si>
    <t xml:space="preserve">PRÁCE A DODÁVKY HSV  spolu: </t>
  </si>
  <si>
    <t>PRÁCE A DODÁVKY PSV</t>
  </si>
  <si>
    <t>712 - Povlakové krytiny</t>
  </si>
  <si>
    <t>712</t>
  </si>
  <si>
    <t>712361131</t>
  </si>
  <si>
    <t>Zhotovenie povlakovej krytiny striech plochých do 10° fóliou Sikaplan, pripev. kotv. terčami so zvar.spoja</t>
  </si>
  <si>
    <t>I</t>
  </si>
  <si>
    <t>71236-1131</t>
  </si>
  <si>
    <t>IK</t>
  </si>
  <si>
    <t>MAT</t>
  </si>
  <si>
    <t>6282E1801</t>
  </si>
  <si>
    <t>Fólia izolačná Sikaplan 15G hr.1,5mm strešná</t>
  </si>
  <si>
    <t>IZ</t>
  </si>
  <si>
    <t>6282E1899</t>
  </si>
  <si>
    <t>Spojovací a kotviaci materiál do sendvič. panela /pre kotvenie PVC fólie a tep.izol PUR dosky/</t>
  </si>
  <si>
    <t>712361139</t>
  </si>
  <si>
    <t>Zhotovenie detailov povlakovej krytiny striech plochých do 10° fóliou Sikaplan detailovka, pripev. kotv. terčami so zvar.spoja</t>
  </si>
  <si>
    <t>6282E1806</t>
  </si>
  <si>
    <t>Fólia izolačná Sikaplan 18D hr.1,8mm detailovka</t>
  </si>
  <si>
    <t>6282E1890</t>
  </si>
  <si>
    <t>Sika Corner PVC 90 - vnútorný roh</t>
  </si>
  <si>
    <t>712363319</t>
  </si>
  <si>
    <t>Zhotovenie povl. krytiny striech do 10° fól plechy VILPLANYL pásik na atiku</t>
  </si>
  <si>
    <t>71236-3311</t>
  </si>
  <si>
    <t>45.22.12</t>
  </si>
  <si>
    <t>553445180</t>
  </si>
  <si>
    <t>Plech poplastovaný PVC- Viplanyl veľ. 1x2m, L-pásik na atiku</t>
  </si>
  <si>
    <t>553445199</t>
  </si>
  <si>
    <t>Spojovací a kotviaci materiál do sendvič. panela zvislo /pre prvky z Viplanylu/</t>
  </si>
  <si>
    <t>712391171</t>
  </si>
  <si>
    <t>Zhotovenie povl. krytiny striech do 10° na sucho z podkladnej textílie</t>
  </si>
  <si>
    <t>71239-1171</t>
  </si>
  <si>
    <t>693D00109</t>
  </si>
  <si>
    <t>Geotextília - 300 g/m2</t>
  </si>
  <si>
    <t>17.20.10</t>
  </si>
  <si>
    <t xml:space="preserve">101558              </t>
  </si>
  <si>
    <t xml:space="preserve">712 - Povlakové krytiny  spolu: </t>
  </si>
  <si>
    <t>713 - Izolácie tepelné</t>
  </si>
  <si>
    <t>713</t>
  </si>
  <si>
    <t>713121111</t>
  </si>
  <si>
    <t>Montáž tep. izolácie podláh 1 x položenie</t>
  </si>
  <si>
    <t>71312-1111</t>
  </si>
  <si>
    <t>45.32.11</t>
  </si>
  <si>
    <t>6315G1682</t>
  </si>
  <si>
    <t>Tep. izol. dosky z tvrdenej PUR peny, bez obsahu FCKW a HFCKW, s obojstr. Al fóliou, hr. 80 mm</t>
  </si>
  <si>
    <t>713141121</t>
  </si>
  <si>
    <t>Montáž tep. izolácie striech, atiky, vodorovne a zvislo, prikotvením</t>
  </si>
  <si>
    <t>71314-1121</t>
  </si>
  <si>
    <t>6315G1683</t>
  </si>
  <si>
    <t>Tep. izol. dosky z tvrdenej PUR peny, bez obsahu FCKW a HFCKW, s obojstr. Al fóliou, hr. 100 mm</t>
  </si>
  <si>
    <t xml:space="preserve">713 - Izolácie tepelné  spolu: </t>
  </si>
  <si>
    <t>731 - Kotolne</t>
  </si>
  <si>
    <t>731</t>
  </si>
  <si>
    <t>731110001</t>
  </si>
  <si>
    <t>Ústredné vykurovanie /vid diel ÚVK/</t>
  </si>
  <si>
    <t>73111-9015</t>
  </si>
  <si>
    <t>45.33.11</t>
  </si>
  <si>
    <t xml:space="preserve">731 - Kotolne  spolu: </t>
  </si>
  <si>
    <t>762 - Konštrukcie tesárske</t>
  </si>
  <si>
    <t>762</t>
  </si>
  <si>
    <t>762430011</t>
  </si>
  <si>
    <t>Obloženie stien z dosiek CETRIS skrutk. na zraz jednovrstvých hr. dosky 10 mm</t>
  </si>
  <si>
    <t>76243-0011</t>
  </si>
  <si>
    <t xml:space="preserve">762 - Konštrukcie tesárske  spolu: </t>
  </si>
  <si>
    <t>763 - Konštrukcie  - drevostavby</t>
  </si>
  <si>
    <t>763</t>
  </si>
  <si>
    <t>763133280</t>
  </si>
  <si>
    <t>Podhľady sadrokartónové zavesené</t>
  </si>
  <si>
    <t>76313-3280</t>
  </si>
  <si>
    <t>763135035</t>
  </si>
  <si>
    <t>Podhľady kazetové z minerálnych platní 600x600 mm</t>
  </si>
  <si>
    <t>76313-5035</t>
  </si>
  <si>
    <t xml:space="preserve">763 - Konštrukcie  - drevostavby  spolu: </t>
  </si>
  <si>
    <t>764 - Konštrukcie klampiarske</t>
  </si>
  <si>
    <t>764</t>
  </si>
  <si>
    <t>764259535</t>
  </si>
  <si>
    <t>Zberný ZnTi kotlík 4hran 22x22x100</t>
  </si>
  <si>
    <t>76425-9533</t>
  </si>
  <si>
    <t>45.22.13</t>
  </si>
  <si>
    <t>764317800</t>
  </si>
  <si>
    <t>Klamp. demont. zastrešenia hladkého zo železobet. dosiek</t>
  </si>
  <si>
    <t>76431-7800</t>
  </si>
  <si>
    <t>764410850</t>
  </si>
  <si>
    <t>Klamp. demont. parapetov rš 330</t>
  </si>
  <si>
    <t>76441-0850</t>
  </si>
  <si>
    <t>764454801</t>
  </si>
  <si>
    <t>Klamp. demont. rúr odpadových kruhových d-100</t>
  </si>
  <si>
    <t>76445-4801</t>
  </si>
  <si>
    <t>764456862</t>
  </si>
  <si>
    <t>Klamp. demont. kolien kruhových d-100</t>
  </si>
  <si>
    <t>76445-6862</t>
  </si>
  <si>
    <t>764457212</t>
  </si>
  <si>
    <t>Montáž PVC rúry odkvapové kruhové D-100 - jestv. (P/2)</t>
  </si>
  <si>
    <t>76445-7212</t>
  </si>
  <si>
    <t>764457222</t>
  </si>
  <si>
    <t>Montáž PVC horný oblúk odkvap rúry 67° D-100 - jestv. (P/2)</t>
  </si>
  <si>
    <t>76445-7222</t>
  </si>
  <si>
    <t>764554502</t>
  </si>
  <si>
    <t>Odpadové rúry ZnTi kruhové d 100,  vrátane objímok, opierok</t>
  </si>
  <si>
    <t>76455-4502</t>
  </si>
  <si>
    <t>764554512</t>
  </si>
  <si>
    <t>Odpadové rúry ZnTi kruhové d 100 - ukončovacia s výstuhou</t>
  </si>
  <si>
    <t>764554522</t>
  </si>
  <si>
    <t>Odpadové rúry ZnTi kruhové d 100 - kolená</t>
  </si>
  <si>
    <t>764554532</t>
  </si>
  <si>
    <t>Odpadové rúry ZnTi kruhové d 100 - prechodový kus na kanal. potr.</t>
  </si>
  <si>
    <t xml:space="preserve">764 - Konštrukcie klampiarske  spolu: </t>
  </si>
  <si>
    <t>766 - Konštrukcie stolárske</t>
  </si>
  <si>
    <t>766</t>
  </si>
  <si>
    <t>766662801</t>
  </si>
  <si>
    <t>Demontáž drev. parapetných dosiek</t>
  </si>
  <si>
    <t>76666-2811</t>
  </si>
  <si>
    <t>45.42.11</t>
  </si>
  <si>
    <t xml:space="preserve">766 - Konštrukcie stolárske  spolu: </t>
  </si>
  <si>
    <t>767 - Konštrukcie doplnk. kovové stavebné</t>
  </si>
  <si>
    <t>767</t>
  </si>
  <si>
    <t>767161110</t>
  </si>
  <si>
    <t>Montáž zábradlia rovného z rúrok do muriva, do 20 kg</t>
  </si>
  <si>
    <t>76716-1110</t>
  </si>
  <si>
    <t>45.42.12</t>
  </si>
  <si>
    <t>5530A2804</t>
  </si>
  <si>
    <t>Zábradlie z oceľ. rúrok, 14,28 kg/m, vrátane náterov (1/Z)</t>
  </si>
  <si>
    <t>767411116</t>
  </si>
  <si>
    <t>Montáž opláštenia sendvičovými stenovými panelmi so skrytým zámkom na oceľovú konštrukciu, hr. nad 150 mm</t>
  </si>
  <si>
    <t>76741-1116</t>
  </si>
  <si>
    <t>5532APC01</t>
  </si>
  <si>
    <t>Panel sendvičový s výplňou z min. vlny, hr. 240 mm - fasádny</t>
  </si>
  <si>
    <t>5532A0112</t>
  </si>
  <si>
    <t>767411126</t>
  </si>
  <si>
    <t>5532APC02</t>
  </si>
  <si>
    <t>Panel sendvičový s výplňou z min. vlny, hr. 240 mm - strešný</t>
  </si>
  <si>
    <t>767411136</t>
  </si>
  <si>
    <t>5532APC03</t>
  </si>
  <si>
    <t>Panel sendvičový s výplňou z min. vlny, hr. 240 mm - podlahový</t>
  </si>
  <si>
    <t>5532APC10</t>
  </si>
  <si>
    <t>Príslušenstvo k sendvičovým panelom - klampiarske a utesňovacie prvky</t>
  </si>
  <si>
    <t>767411199</t>
  </si>
  <si>
    <t>Panely sendvičové - Doprava, vykládka, manipulácia</t>
  </si>
  <si>
    <t>767422113</t>
  </si>
  <si>
    <t>Montáž opláštenia, dekoratívna lišta</t>
  </si>
  <si>
    <t>76742-2112</t>
  </si>
  <si>
    <t>5535679PC</t>
  </si>
  <si>
    <t>Hliníková dekoratívna lišta (HL)</t>
  </si>
  <si>
    <t>553567900</t>
  </si>
  <si>
    <t>28.11.23</t>
  </si>
  <si>
    <t>767591231</t>
  </si>
  <si>
    <t>Montáž lišty - ukončovacej, deliacej, podlahovej</t>
  </si>
  <si>
    <t>76759-1230</t>
  </si>
  <si>
    <t>553445041</t>
  </si>
  <si>
    <t>Lišta ukončovacia omietková - nerezová, výška 10 mm, šírka 30 mm (UOL)</t>
  </si>
  <si>
    <t>553445040</t>
  </si>
  <si>
    <t>553445042</t>
  </si>
  <si>
    <t>Lišta ukončovacia podlahová hranatá - nerezová, výška 10 mm, šírka 30 mm (UPL)</t>
  </si>
  <si>
    <t>553445043</t>
  </si>
  <si>
    <t>Lišta deliaca podlahová hranatá "T"- nerezová, výška 10 mm, šírka 30 mm (DPL)</t>
  </si>
  <si>
    <t>767616111</t>
  </si>
  <si>
    <t>Montáž okien hliníkových</t>
  </si>
  <si>
    <t>76761-6111</t>
  </si>
  <si>
    <t>5534C0224</t>
  </si>
  <si>
    <t>Okno hliníkové 1-krídlové pevné P - 1100x2000 mm (H/1)</t>
  </si>
  <si>
    <t>28.12.10</t>
  </si>
  <si>
    <t>5534C1036</t>
  </si>
  <si>
    <t>Okno hliníkové 2-krídlové P+S - 1100x2000 mm (H/2)</t>
  </si>
  <si>
    <t>767616119</t>
  </si>
  <si>
    <t>Montáž stien hliníkových</t>
  </si>
  <si>
    <t>5534C1406</t>
  </si>
  <si>
    <t>Sklo-hliníková plná stena, tepelnoizol. kompozit. výplň + polykarb. výplň, 3030x1300 mm (H/5)</t>
  </si>
  <si>
    <t>767631325</t>
  </si>
  <si>
    <t>Montáž okien plastových dvojkrídlových 1500 x 1500 mm</t>
  </si>
  <si>
    <t>76763-1325</t>
  </si>
  <si>
    <t>6114B3038</t>
  </si>
  <si>
    <t>Okno plast.2-krídlové P+OS - 1500x1450 mm (P/1)</t>
  </si>
  <si>
    <t>25.23.14</t>
  </si>
  <si>
    <t>767641329</t>
  </si>
  <si>
    <t>Montáž dverí hliníkových jednokrídlových protipožiarnych 1200 x 2100 mm</t>
  </si>
  <si>
    <t>76764-1324</t>
  </si>
  <si>
    <t>553412431</t>
  </si>
  <si>
    <t>Dvere hliníkové protipožiarne 1-kr. preskl. 1200x2100 mm EW30-D3-C, ľavé, s kľučkou a kovaním (H/3)</t>
  </si>
  <si>
    <t>553412430</t>
  </si>
  <si>
    <t>553412432</t>
  </si>
  <si>
    <t>Dvere hliníkové protipožiarne 1-kr. preskl. 1200x2100 mm EW30-D3-C, pravé, s kľučkou a kovaním (H/4)</t>
  </si>
  <si>
    <t>767995101</t>
  </si>
  <si>
    <t>Montáž atypických stavebných doplnk. konštrukcií do 5 kg</t>
  </si>
  <si>
    <t>kg</t>
  </si>
  <si>
    <t>76799-5101</t>
  </si>
  <si>
    <t>767995102</t>
  </si>
  <si>
    <t>Montáž atypických stavebných doplnk. konštrukcií do 10 kg</t>
  </si>
  <si>
    <t>76799-5102</t>
  </si>
  <si>
    <t>553043732</t>
  </si>
  <si>
    <t>Prvky kov.kotev., styk.a iné pre výr.a mont.dokonč.výr - oceľ S 235 (detaily)</t>
  </si>
  <si>
    <t>553043733</t>
  </si>
  <si>
    <t>Prvky kov.kotev., styk.a iné pre výr.a mont.dokonč.výr - oceľ S 355 (detaily)</t>
  </si>
  <si>
    <t>767996102</t>
  </si>
  <si>
    <t>Montáž doplnk.konštrukcií oceľ. do 15 kg</t>
  </si>
  <si>
    <t>76799-6102</t>
  </si>
  <si>
    <t>5530A1239</t>
  </si>
  <si>
    <t>Stojan na bicykle - oceľ , 5 státí (2/Z)</t>
  </si>
  <si>
    <t>767996803</t>
  </si>
  <si>
    <t>Demontáž ostatných doplnkov, do 250 kg</t>
  </si>
  <si>
    <t>76799-6803</t>
  </si>
  <si>
    <t xml:space="preserve">767 - Konštrukcie doplnk. kovové stavebné  spolu: </t>
  </si>
  <si>
    <t>776 - Podlahy povlakové</t>
  </si>
  <si>
    <t>775</t>
  </si>
  <si>
    <t>776491111</t>
  </si>
  <si>
    <t>Lepenie plastovej lišty ukončovacie samolepiace soklíky a lišty</t>
  </si>
  <si>
    <t>77649-1111</t>
  </si>
  <si>
    <t>776521100</t>
  </si>
  <si>
    <t>Lepenie povlakových podláh plastových pásov</t>
  </si>
  <si>
    <t>77652-1100</t>
  </si>
  <si>
    <t>45.43.21</t>
  </si>
  <si>
    <t>284102495</t>
  </si>
  <si>
    <t>Podlahovina PVC tvrdené hr. 5,0 mm</t>
  </si>
  <si>
    <t>284102490</t>
  </si>
  <si>
    <t>25.23.11</t>
  </si>
  <si>
    <t>2841A9007</t>
  </si>
  <si>
    <t>Soklová PVC lišta</t>
  </si>
  <si>
    <t xml:space="preserve">776 - Podlahy povlakové  spolu: </t>
  </si>
  <si>
    <t>781 - Obklady z obkladačiek a dosiek</t>
  </si>
  <si>
    <t>771</t>
  </si>
  <si>
    <t>781471107</t>
  </si>
  <si>
    <t>Montáž obkladov vnút. ker. režných hlad. do malty - ostenia</t>
  </si>
  <si>
    <t>78147-1107</t>
  </si>
  <si>
    <t>45.43.12</t>
  </si>
  <si>
    <t>597672600</t>
  </si>
  <si>
    <t>Keramický obklad</t>
  </si>
  <si>
    <t>26.30.10</t>
  </si>
  <si>
    <t xml:space="preserve">781 - Obklady z obkladačiek a dosiek  spolu: </t>
  </si>
  <si>
    <t xml:space="preserve">PRÁCE A DODÁVKY PSV  spolu: </t>
  </si>
  <si>
    <t>PRÁCE A DODÁVKY M</t>
  </si>
  <si>
    <t>M21 - 155 Elektromontáže</t>
  </si>
  <si>
    <t>921</t>
  </si>
  <si>
    <t>210010001</t>
  </si>
  <si>
    <t>Elektroinštalácia /vid diel ELI/</t>
  </si>
  <si>
    <t>sub</t>
  </si>
  <si>
    <t>M</t>
  </si>
  <si>
    <t>74211-0043</t>
  </si>
  <si>
    <t>45.31.1*</t>
  </si>
  <si>
    <t>MK</t>
  </si>
  <si>
    <t xml:space="preserve">M21 - 155 Elektromontáže  spolu: </t>
  </si>
  <si>
    <t>M43 - 172 Montáž oceľových konštrukcií</t>
  </si>
  <si>
    <t>943</t>
  </si>
  <si>
    <t>430861001</t>
  </si>
  <si>
    <t>Montáž oceľovej konštrukcie</t>
  </si>
  <si>
    <t>76876-1001</t>
  </si>
  <si>
    <t>45.25.42</t>
  </si>
  <si>
    <t>553000020</t>
  </si>
  <si>
    <t>Oceľová konštrukcia - nosná, oceľ S 355, vrátane náterov - výroba, dodávka, doprava</t>
  </si>
  <si>
    <t>MZ</t>
  </si>
  <si>
    <t>553000025</t>
  </si>
  <si>
    <t>Oceľová konštrukcia - kotevné platne, oceľ S 355, vrátane náterov - výroba, dodávka, doprava</t>
  </si>
  <si>
    <t>553000030</t>
  </si>
  <si>
    <t>Oceľová konštrukcia - prvky pre opláštenie, oceľ S 235, vrátane náterov - výroba, dodávka, doprava</t>
  </si>
  <si>
    <t xml:space="preserve">M43 - 172 Montáž oceľových konštrukcií  spolu: </t>
  </si>
  <si>
    <t xml:space="preserve">PRÁCE A DODÁVKY M  spolu: </t>
  </si>
  <si>
    <t>Za rozpočet celkom</t>
  </si>
  <si>
    <t>Miesto : Michalovce</t>
  </si>
  <si>
    <t xml:space="preserve">ROZPOČET  </t>
  </si>
  <si>
    <t>Stavba:   Michalovce - Stredná zdravotnícka škola - spojenie hlavnej a vedľajšej budovy</t>
  </si>
  <si>
    <t>Objekt:   SO 01 - Hlavný objekt</t>
  </si>
  <si>
    <t>UVK - Vykurovanie</t>
  </si>
  <si>
    <t>Objednávateľ:   SZŠ Masarykova 27, 071 01 Michalovce</t>
  </si>
  <si>
    <t xml:space="preserve">Zhotoviteľ:   </t>
  </si>
  <si>
    <t xml:space="preserve">Miesto:  </t>
  </si>
  <si>
    <t>Č.</t>
  </si>
  <si>
    <t>Popis</t>
  </si>
  <si>
    <t>MJ</t>
  </si>
  <si>
    <t>Množstvo celkom</t>
  </si>
  <si>
    <t>Cena jednotková</t>
  </si>
  <si>
    <t>Cena celkom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</si>
  <si>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</si>
  <si>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</si>
  <si>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</si>
  <si>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</si>
  <si>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</si>
  <si>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</si>
  <si>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</si>
  <si>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</si>
  <si>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</si>
  <si>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PSV</t>
  </si>
  <si>
    <t xml:space="preserve">Práce a dodávky PSV   </t>
  </si>
  <si>
    <t xml:space="preserve">Izolácie tepelné   </t>
  </si>
  <si>
    <t>713482121</t>
  </si>
  <si>
    <t xml:space="preserve">Montáž trubíc z PE, hr.15-20 mm,vnút.priemer do 38 mm   </t>
  </si>
  <si>
    <t>283310004600.PEX</t>
  </si>
  <si>
    <t xml:space="preserve">Izolačná PE trubica TUBOLIT DG 18x20 mm (d potrubia x hr. izolácie), nadrezaná, AZ FLEX   </t>
  </si>
  <si>
    <t>283310002700</t>
  </si>
  <si>
    <t xml:space="preserve">Izolačná PE trubica TUBOLIT DG 18x13 mm (d potrubia x hr. izolácie), nadrezaná, AZ FLEX   </t>
  </si>
  <si>
    <t xml:space="preserve">Tepelná izolácia z polyetylénu (PEF) vhodná na izolovanie rozvodov teplej vody a vykurovania.  Súčiniteľ' tepelnej vodivosti  ?40°C=0.040W/m.K. Reakcia na oheň E.   </t>
  </si>
  <si>
    <t>283310004700</t>
  </si>
  <si>
    <t xml:space="preserve">Izolačná PE trubica TUBOLIT DG 22x20 mm (d potrubia x hr. izolácie), nadrezaná, AZ FLEX   </t>
  </si>
  <si>
    <t>283310004800</t>
  </si>
  <si>
    <t xml:space="preserve">Izolačná PE trubica TUBOLIT DG 28x20 mm (d potrubia x hr. izolácie), nadrezaná, AZ FLEX   </t>
  </si>
  <si>
    <t>998713201</t>
  </si>
  <si>
    <t xml:space="preserve">Presun hmôt pre izolácie tepelné v objektoch výšky do 6 m   </t>
  </si>
  <si>
    <t>733</t>
  </si>
  <si>
    <t xml:space="preserve">Ústredné kúrenie - rozvodné potrubie   </t>
  </si>
  <si>
    <t>733110803.S</t>
  </si>
  <si>
    <t xml:space="preserve">Demontáž potrubia z oceľových rúrok závitových do DN 15,  -0,00100t   </t>
  </si>
  <si>
    <t>733191924.S</t>
  </si>
  <si>
    <t xml:space="preserve">Oprava rozvodov potrubí - privarenie odbočky do DN 20   </t>
  </si>
  <si>
    <t>ks</t>
  </si>
  <si>
    <t>733111104.S</t>
  </si>
  <si>
    <t xml:space="preserve">Potrubie z rúrok závitových oceľových bezšvových bežných nízkotlakových DN 20   </t>
  </si>
  <si>
    <t>733113114.S</t>
  </si>
  <si>
    <t xml:space="preserve">Potrubie z rúrok závitových Príplatok k cene za zhotovenie prípojky z oceľ. rúrok závitových DN 20   </t>
  </si>
  <si>
    <t>733167115.S</t>
  </si>
  <si>
    <t xml:space="preserve">Montáž plasthliníkového flexibilného potrubia pre vykurovanie lisovaním D 16 mm   </t>
  </si>
  <si>
    <t>83516401</t>
  </si>
  <si>
    <t xml:space="preserve">Viacvrstvové potrubie  - 16x2; PN10, T=+95° C - 100m, IVAR.ALPEX-DUO XS   </t>
  </si>
  <si>
    <t>733167118.S</t>
  </si>
  <si>
    <t xml:space="preserve">Montáž plasthliníkového flexibilného potrubia pre vykurovanie lisovaním D 20 mm   </t>
  </si>
  <si>
    <t>83520401</t>
  </si>
  <si>
    <t xml:space="preserve">Viacvrstvové potrubie  - 20x2; PN10, T=+95° C - 100m, IVAR.ALPEX-DUO XS   </t>
  </si>
  <si>
    <t>733167121.S</t>
  </si>
  <si>
    <t xml:space="preserve">Montáž plasthliníkového flexibilného potrubia pre vykurovanie lisovaním D 26 mm   </t>
  </si>
  <si>
    <t>83526201</t>
  </si>
  <si>
    <t xml:space="preserve">Viacvrstvové potrubie  - 26x3; PN10, T=+95° C - 50m, IVAR.ALPEX-DUO XS   </t>
  </si>
  <si>
    <t>733167200.S</t>
  </si>
  <si>
    <t xml:space="preserve">Montáž plasthliníkového T-kusu lisovaním D 20 mm   </t>
  </si>
  <si>
    <t>512009</t>
  </si>
  <si>
    <t xml:space="preserve">T-kus PRESS redukovaný - 20x16x16, IVAR.PT 5720 R   </t>
  </si>
  <si>
    <t>512004</t>
  </si>
  <si>
    <t xml:space="preserve">T-kus PRESS redukovaný - 20x16x20, IVAR.PT 5720 R   </t>
  </si>
  <si>
    <t>733167203.S</t>
  </si>
  <si>
    <t xml:space="preserve">Montáž plasthliníkového T-kusu lisovaním D 26 mm   </t>
  </si>
  <si>
    <t>512010</t>
  </si>
  <si>
    <t xml:space="preserve">T-kus PRESS redukovaný - 26x16x20, IVAR.PT 5720 R   </t>
  </si>
  <si>
    <t>512005</t>
  </si>
  <si>
    <t xml:space="preserve">T-kus PRESS redukovaný - 26x16x26, IVAR.PT 5720 R   </t>
  </si>
  <si>
    <t>510004</t>
  </si>
  <si>
    <t xml:space="preserve">Prechodka PRESS - závit vonkajší - 3/4"Mx26, IVAR.PT 5608   </t>
  </si>
  <si>
    <t>733190107.S</t>
  </si>
  <si>
    <t xml:space="preserve">Tlaková skúška potrubia z oceľových rúrok závitových   </t>
  </si>
  <si>
    <t>733191301.S</t>
  </si>
  <si>
    <t xml:space="preserve">Tlaková skúška plastového potrubia do 32 mm   </t>
  </si>
  <si>
    <t>733890801.S</t>
  </si>
  <si>
    <t xml:space="preserve">Vnútrostav. premiestnenie vybúraných hmôt rozvodov potrubia vodorovne do 100 m z obj. výš. do 6 m   </t>
  </si>
  <si>
    <t>734</t>
  </si>
  <si>
    <t xml:space="preserve">Ústredné kúrenie, armatúry.   </t>
  </si>
  <si>
    <t>734209104.S</t>
  </si>
  <si>
    <t xml:space="preserve">Montáž závitovej armatúry s 1 závitom G 3/4   </t>
  </si>
  <si>
    <t>500684</t>
  </si>
  <si>
    <t xml:space="preserve">Zverné šróbenie- na viacvrstvové potrubie ALPEX - 16x2 ALU-EK, IVAR.TA 4420   </t>
  </si>
  <si>
    <t>734223152</t>
  </si>
  <si>
    <t xml:space="preserve">Montáž vyvažovacieho ventilu priameho pre kúrenie DN 20   </t>
  </si>
  <si>
    <t>1421732M</t>
  </si>
  <si>
    <t xml:space="preserve">HERZ Ventil STRÖMAX-GM 2013 DN 20, priamy, vyvažovací, s meracími ventilčekmi pre meranie tlakovej diferencie, s lineárnou charakteristikou, hrdlo x hrdlo   </t>
  </si>
  <si>
    <t>734224009</t>
  </si>
  <si>
    <t xml:space="preserve">Montáž guľového kohúta závitového G 3/4   </t>
  </si>
  <si>
    <t>8366R005</t>
  </si>
  <si>
    <t xml:space="preserve">Guľový uzáver voda PERFECTA - 3/4"FF; motýľ, FIV.8366   </t>
  </si>
  <si>
    <t>734223208.S</t>
  </si>
  <si>
    <t xml:space="preserve">Montáž termostatickej hlavice kvapalinovej jednoduchej   </t>
  </si>
  <si>
    <t>súb.</t>
  </si>
  <si>
    <t>501172</t>
  </si>
  <si>
    <t xml:space="preserve">Termostatická hlavica kvapalinová - M30x1,5; biela , IVAR.T 5000   </t>
  </si>
  <si>
    <t xml:space="preserve">rozsah regulácie +6,5 °;C až +28 °;C k termostatickým ventilom IVAR.VD, VS, VCD, VCR, M-ventil a k radiátorom typ ventil kompakt s pripojovacím rozmerom M 30 x 1,5 s možnosťou aretácie na požadovanú teplotu farba biela   </t>
  </si>
  <si>
    <t>500250</t>
  </si>
  <si>
    <t xml:space="preserve">Objímka preti odcudzeniu - M30x1,5, IVAR.AT 0001   </t>
  </si>
  <si>
    <t xml:space="preserve">IVAR.AT 0001 - pre termostatické hlavice IVAR, typ IVAR.T 5000, IVAR.T 4000 a IVAR.T 3000   </t>
  </si>
  <si>
    <t>734223255.S</t>
  </si>
  <si>
    <t xml:space="preserve">Montáž armatúr pre spodné pripojenie vykurovacích telies priamych   </t>
  </si>
  <si>
    <t>500845</t>
  </si>
  <si>
    <t xml:space="preserve">Vekoluxivar pre dvojtrubkový systém - EK x 3/4"F; priamy, IVAR.DD 345   </t>
  </si>
  <si>
    <t>734291113.S</t>
  </si>
  <si>
    <t xml:space="preserve">Ostané armatúry, kohútik plniaci a vypúšťací normy 13 7061, PN 1,0/100st. C G 1/2   </t>
  </si>
  <si>
    <t>311100402</t>
  </si>
  <si>
    <t xml:space="preserve">Vypúšťací guľový uáver- 1/2"M; nikel; páčka, IVAR.EURO N   </t>
  </si>
  <si>
    <t>998734201</t>
  </si>
  <si>
    <t xml:space="preserve">Presun hmôt pre armatúry v objektoch výšky do 6 m   </t>
  </si>
  <si>
    <t>735</t>
  </si>
  <si>
    <t xml:space="preserve">Ústredné kúrenie - vykurovacie telesá   </t>
  </si>
  <si>
    <t>735151821.S</t>
  </si>
  <si>
    <t xml:space="preserve">Demontáž vykurovacieho telesa panelového dvojradového stavebnej dĺžky do 1500 mm,  -0,02493t   </t>
  </si>
  <si>
    <t>735154013.S</t>
  </si>
  <si>
    <t xml:space="preserve">Montáž vykurovacieho telesa panelového jednoradového výšky 300 mm/ dĺžky 1400-1800 mm   </t>
  </si>
  <si>
    <t>22030160-60L0010</t>
  </si>
  <si>
    <t xml:space="preserve">Doskové vykurovacie teleso s hladkou čelnou doskou s jemnými horizontálními prelisy a pravým spodným pripojením KORADO RADIK LINE VK 22-0300/1600   </t>
  </si>
  <si>
    <t xml:space="preserve">8590822839954   </t>
  </si>
  <si>
    <t>Z-U450</t>
  </si>
  <si>
    <t xml:space="preserve">Krytka zákl. desky vnitř (KORADO)   </t>
  </si>
  <si>
    <t xml:space="preserve">8590822992437   </t>
  </si>
  <si>
    <t>Z-U331</t>
  </si>
  <si>
    <t xml:space="preserve">Stojánková konz. vnitřní - univerzal (KORADO)   </t>
  </si>
  <si>
    <t xml:space="preserve">8590822460325   </t>
  </si>
  <si>
    <t>735494811.S</t>
  </si>
  <si>
    <t xml:space="preserve">Vypúšťanie vody z vykurovacích sústav o v. pl. vykurovacích telies   </t>
  </si>
  <si>
    <t>735890801.S</t>
  </si>
  <si>
    <t xml:space="preserve">Vnútrostaveniskové premiestnenie vybúraných hmôt vykurovacích telies do 6m   </t>
  </si>
  <si>
    <t>783</t>
  </si>
  <si>
    <t xml:space="preserve">Nátery   </t>
  </si>
  <si>
    <t>783424341</t>
  </si>
  <si>
    <t xml:space="preserve">Nátery kov.potr.a armatúr v kanáloch a šachtách syntet. potrubie do DN 50 mm dvojnás. 1x email a základný náter - 140µm   </t>
  </si>
  <si>
    <t>HZS</t>
  </si>
  <si>
    <t xml:space="preserve">Hodinové zúčtovacie sadzby   </t>
  </si>
  <si>
    <t>HZS000212.S</t>
  </si>
  <si>
    <t xml:space="preserve">Stavebno montážne práce náročnejšie, ucelené, obtiažne, rutinné (Tr. 2) v rozsahu viac ako 4 a menej ako 8 hodín   </t>
  </si>
  <si>
    <t>hod</t>
  </si>
  <si>
    <t>HZS000113</t>
  </si>
  <si>
    <t xml:space="preserve">Stavebno montážne práce náročné ucelené - odborné, tvorivé remeselné (Tr. 3) v rozsahu viac ako 8 hodín /zaregulovanie systému, vykurov. skúška/   </t>
  </si>
  <si>
    <t xml:space="preserve">Celkom   </t>
  </si>
  <si>
    <t>Stavba : Michalovce - SZS</t>
  </si>
  <si>
    <t>Objekt : SO 01 - SPOJOVACIA CHODBA</t>
  </si>
  <si>
    <t>Časť : ELI - Elektroinštalácia</t>
  </si>
  <si>
    <t>Bleskozvod</t>
  </si>
  <si>
    <t xml:space="preserve">21022-0101   </t>
  </si>
  <si>
    <t xml:space="preserve">Vodič zberný, zvodový s podperami FeZn D10, Al D10, Cu D8mm                     </t>
  </si>
  <si>
    <t xml:space="preserve">m      </t>
  </si>
  <si>
    <t xml:space="preserve">354 9001A70  </t>
  </si>
  <si>
    <t xml:space="preserve">Drôt uzemňovací, zvodový AlMgSi D8                                              </t>
  </si>
  <si>
    <t xml:space="preserve">kg     </t>
  </si>
  <si>
    <t xml:space="preserve">354 9020A10  </t>
  </si>
  <si>
    <t xml:space="preserve">- podpera vedenia PV 21, na ploché strechy,  plastová                           </t>
  </si>
  <si>
    <t xml:space="preserve">kus    </t>
  </si>
  <si>
    <t xml:space="preserve">354 9021A60  </t>
  </si>
  <si>
    <t xml:space="preserve">- podpera vedenia PV 23, na plechové strechy                                    </t>
  </si>
  <si>
    <t xml:space="preserve">354 9012A04  </t>
  </si>
  <si>
    <t xml:space="preserve">- podpera vedenia do izolácií, sadrokartónu PV 17-4, klinec (D5x140+200)mm      </t>
  </si>
  <si>
    <t xml:space="preserve">21022-0301   </t>
  </si>
  <si>
    <t xml:space="preserve">Svorka bleskozvodná do 2 skrutiek (SS,SP1,SR 03)                                </t>
  </si>
  <si>
    <t xml:space="preserve">354 9040A20  </t>
  </si>
  <si>
    <t xml:space="preserve">Svorka SS, spojovacia (2xM8)                                                    </t>
  </si>
  <si>
    <t xml:space="preserve">354 9040A30  </t>
  </si>
  <si>
    <t xml:space="preserve">Svorka SP 1, pripájacia pre spojenie kovových súčiastok                         </t>
  </si>
  <si>
    <t xml:space="preserve">21022-0302   </t>
  </si>
  <si>
    <t xml:space="preserve">Svorka bleskozvodná nad 2 skrutky (SJ,SK,SO,SZ,ST,SR01-2)                       </t>
  </si>
  <si>
    <t xml:space="preserve">354 9040A10  </t>
  </si>
  <si>
    <t xml:space="preserve">Svorka SK, krížová                                                              </t>
  </si>
  <si>
    <t xml:space="preserve">354 9040A36  </t>
  </si>
  <si>
    <t xml:space="preserve">Svorka SZ, skúšobná                                                             </t>
  </si>
  <si>
    <t xml:space="preserve">354 9040A05  </t>
  </si>
  <si>
    <t xml:space="preserve">Svorka SJ 02, pre uzemňovacie tyče D25mm                                        </t>
  </si>
  <si>
    <t xml:space="preserve">354 9040A43  </t>
  </si>
  <si>
    <t xml:space="preserve">Svorka SR 02, odbočná, spojovacia pre pásovinu 30x4                             </t>
  </si>
  <si>
    <t xml:space="preserve">354 9040A52  </t>
  </si>
  <si>
    <t xml:space="preserve">Svorka SR 03 C, pre spojenie kruhových vodičov a pásoviny                       </t>
  </si>
  <si>
    <t xml:space="preserve">21022-0373   </t>
  </si>
  <si>
    <t xml:space="preserve">Uholník ochranný s držiakmi do dreva                                            </t>
  </si>
  <si>
    <t xml:space="preserve">354 9060A30  </t>
  </si>
  <si>
    <t xml:space="preserve">Rúrka ochranná OT 1,7 (1,7m)                                                    </t>
  </si>
  <si>
    <t xml:space="preserve">354 9060A31  </t>
  </si>
  <si>
    <t xml:space="preserve">- držiak ochranej rúrky DOT                                                     </t>
  </si>
  <si>
    <t xml:space="preserve">21022-0401   </t>
  </si>
  <si>
    <t xml:space="preserve">Štítok na označenie zvodu                                                       </t>
  </si>
  <si>
    <t xml:space="preserve">354 9071A01  </t>
  </si>
  <si>
    <t xml:space="preserve">Štítok označovací na bleskozvod                                                 </t>
  </si>
  <si>
    <t xml:space="preserve">21022-0022   </t>
  </si>
  <si>
    <t xml:space="preserve">Vedenie uzemňovacie v zemi FeZn D 8-10mm, vrátane svoriek                       </t>
  </si>
  <si>
    <t xml:space="preserve">354 9000A01  </t>
  </si>
  <si>
    <t xml:space="preserve">Drôt uzemňovací, zvodový FeZn D10                                               </t>
  </si>
  <si>
    <t xml:space="preserve">21022-0025   </t>
  </si>
  <si>
    <t xml:space="preserve">Vedenie uzemňovacie v zemi FeZn do 120mm2                                       </t>
  </si>
  <si>
    <t xml:space="preserve">354 9000A34  </t>
  </si>
  <si>
    <t xml:space="preserve">Pásovina uzemňovacia FeZn 30x4                                                  </t>
  </si>
  <si>
    <t xml:space="preserve">354 9013A02  </t>
  </si>
  <si>
    <t xml:space="preserve">- podpera vedenia PP do základov, pre pásovinu 30x4mm                           </t>
  </si>
  <si>
    <t xml:space="preserve">21022-0361   </t>
  </si>
  <si>
    <t xml:space="preserve">Tyč zemniaca ZT do 2m, zarazenie do zeme, pripojenie vedenia                    </t>
  </si>
  <si>
    <t xml:space="preserve">354 9050A03  </t>
  </si>
  <si>
    <t xml:space="preserve">Tyč zemniaca ZT 2 kruhová D25 (2m)                                              </t>
  </si>
  <si>
    <t xml:space="preserve">21001-0043   </t>
  </si>
  <si>
    <t xml:space="preserve">Rúrka ohybná kovová uložená pevne 23mm                                          </t>
  </si>
  <si>
    <t xml:space="preserve">345 651I505  </t>
  </si>
  <si>
    <t xml:space="preserve">Rúrka el-inšt PP-Blend ohybná 087173 : HFXP-Turbo 40, čierna                    </t>
  </si>
  <si>
    <t xml:space="preserve">46020-0144   </t>
  </si>
  <si>
    <t xml:space="preserve">Káblové ryhy šírky 35, hĺbky 60, zemina tr 4                                    </t>
  </si>
  <si>
    <t xml:space="preserve">46056-0144   </t>
  </si>
  <si>
    <t xml:space="preserve">Zásyp ryhy šírky 35, hĺbky 60, zemina tr 4                                      </t>
  </si>
  <si>
    <t>22178-0051-PM</t>
  </si>
  <si>
    <t xml:space="preserve">Prirážka pre podružný materiál                                                  </t>
  </si>
  <si>
    <t xml:space="preserve">%      </t>
  </si>
  <si>
    <t>22178-0052-SM</t>
  </si>
  <si>
    <t xml:space="preserve">Prirážka zo stratného nosného materiálu                                         </t>
  </si>
  <si>
    <t xml:space="preserve">22178-0053-D </t>
  </si>
  <si>
    <t xml:space="preserve">Doprava                                                                         </t>
  </si>
  <si>
    <t xml:space="preserve">22178-0054-P </t>
  </si>
  <si>
    <t xml:space="preserve">Presun                                                                          </t>
  </si>
  <si>
    <t>22178-0055-PV</t>
  </si>
  <si>
    <t xml:space="preserve">Pridružné výkony                                                                </t>
  </si>
  <si>
    <t xml:space="preserve">21329-1000   </t>
  </si>
  <si>
    <t xml:space="preserve">Spracovanie východiskovej revízie a vypracovanie správy                         </t>
  </si>
  <si>
    <t xml:space="preserve">hod    </t>
  </si>
  <si>
    <t>Bleskozvod spolu :</t>
  </si>
  <si>
    <t>Elektroinštalácia</t>
  </si>
  <si>
    <t xml:space="preserve">21080-0510   </t>
  </si>
  <si>
    <t xml:space="preserve">Vodič Cu inštalačný v rúrkach CY 25 - lano                                      </t>
  </si>
  <si>
    <t xml:space="preserve">341 010M046  </t>
  </si>
  <si>
    <t xml:space="preserve">Vodič CY 25 lano, zel/žltý                                                      </t>
  </si>
  <si>
    <t xml:space="preserve">21081-0041   </t>
  </si>
  <si>
    <t xml:space="preserve">Kábel 750V pevne uložený CYKY 2x1,5                                             </t>
  </si>
  <si>
    <t xml:space="preserve">341 203M001  </t>
  </si>
  <si>
    <t xml:space="preserve">Kábel CYKY-O 2x1,5                                                              </t>
  </si>
  <si>
    <t xml:space="preserve">21081-0045   </t>
  </si>
  <si>
    <t xml:space="preserve">Kábel 750V pevne uložený CYKY 3x1,5                                             </t>
  </si>
  <si>
    <t xml:space="preserve">341 203M100  </t>
  </si>
  <si>
    <t xml:space="preserve">Kábel CYKY-J 3x1,5                                                              </t>
  </si>
  <si>
    <t xml:space="preserve">21081-0046   </t>
  </si>
  <si>
    <t xml:space="preserve">Kábel 750V pevne uložený CYKY 3x2,5                                             </t>
  </si>
  <si>
    <t xml:space="preserve">341 203M110  </t>
  </si>
  <si>
    <t xml:space="preserve">Kábel CYKY-J 3x2,5                                                              </t>
  </si>
  <si>
    <t xml:space="preserve">21001-0003   </t>
  </si>
  <si>
    <t xml:space="preserve">Rúrka ohybná PVC pod omietkou 23mm                                              </t>
  </si>
  <si>
    <t xml:space="preserve">345 650I502  </t>
  </si>
  <si>
    <t xml:space="preserve">Rúrka el-inšt PVC ohybná 083270 : FXP-Turbo ® 20, sivá                          </t>
  </si>
  <si>
    <t xml:space="preserve">21001-0022   </t>
  </si>
  <si>
    <t xml:space="preserve">Rúrka tuhá izolačná PVC uložená pevne 23mm                                      </t>
  </si>
  <si>
    <t xml:space="preserve">345 653I802  </t>
  </si>
  <si>
    <t xml:space="preserve">Rúrka el-inšt PVC tuhá 061878 : BSSH 20, bez hrdla, biela                       </t>
  </si>
  <si>
    <t xml:space="preserve">921 AN19940  </t>
  </si>
  <si>
    <t xml:space="preserve">Príchytka CL20 svetlosivá                                                       </t>
  </si>
  <si>
    <t xml:space="preserve">921 AN19945  </t>
  </si>
  <si>
    <t xml:space="preserve">Príchytka HFCL 16                                                               </t>
  </si>
  <si>
    <t xml:space="preserve">21011-1031   </t>
  </si>
  <si>
    <t xml:space="preserve">Zásuvka nást, zapust IP41-46, x-násobná 10/16A - 250V, koncová                  </t>
  </si>
  <si>
    <t xml:space="preserve">345 420L382  </t>
  </si>
  <si>
    <t xml:space="preserve">Zásuvka 1-nás. 90466 Plexo 66, nástenná, kompletná (oc) s viečkom, sivá         </t>
  </si>
  <si>
    <t xml:space="preserve">21020-0058   </t>
  </si>
  <si>
    <t xml:space="preserve">Svietidlo žiarovkové stropné IP54, 1x60W                                        </t>
  </si>
  <si>
    <t xml:space="preserve">348 2B00005  </t>
  </si>
  <si>
    <t xml:space="preserve">Svietidlo LED stropné so snímačom pohybu ZEFIR IP66, 1x25W ozn. A               </t>
  </si>
  <si>
    <t xml:space="preserve">21020-0039   </t>
  </si>
  <si>
    <t xml:space="preserve">Svietidlo žiarovkové nástenné núdzové, IP20                                     </t>
  </si>
  <si>
    <t xml:space="preserve">348 8B0001   </t>
  </si>
  <si>
    <t xml:space="preserve">Svietidlo LED núdzové stropné Iverlux ALPHA 135L3 8W/230V, ozn. B               </t>
  </si>
  <si>
    <t xml:space="preserve">21010-0001   </t>
  </si>
  <si>
    <t xml:space="preserve">Ukončenie vodiča v rozvádzači a zapojenie do 2,5                                </t>
  </si>
  <si>
    <t xml:space="preserve">21010-0004   </t>
  </si>
  <si>
    <t xml:space="preserve">Ukončenie vodiča v rozvádzači a zapojenie 25                                    </t>
  </si>
  <si>
    <t xml:space="preserve">21001-0351   </t>
  </si>
  <si>
    <t xml:space="preserve">Škatuľa KR rozvodka IP66, vodiče do 4mm2 ( 6455-11)                             </t>
  </si>
  <si>
    <t xml:space="preserve">345 620D201  </t>
  </si>
  <si>
    <t xml:space="preserve">Škatuľa KR rozvodná uzatv. IP43 : 6456-12, 4x vstup G49 (4x3/4mm2) šedý plast   </t>
  </si>
  <si>
    <t xml:space="preserve">345 641G212  </t>
  </si>
  <si>
    <t>Svorka bezskrutková WAGO : 273-252 (2x1,0-2,5mm2) 400V, škatuľová, transparentná</t>
  </si>
  <si>
    <t xml:space="preserve">345 641G312  </t>
  </si>
  <si>
    <t>Svorka bezskrutková WAGO : 273-253 (3x1,0-2,5mm2) 400V, škatuľová, transparentná</t>
  </si>
  <si>
    <t xml:space="preserve">345 641G412  </t>
  </si>
  <si>
    <t>Svorka bezskrutková WAGO : 273-254 (4x1,0-2,5mm2) 400V, škatuľová, transparentná</t>
  </si>
  <si>
    <t xml:space="preserve">97403-1122   </t>
  </si>
  <si>
    <t xml:space="preserve">Vysekanie rýh v tehelnom murive hl. do 3 cm š. do 7 cm                          </t>
  </si>
  <si>
    <t xml:space="preserve">21019-0008   </t>
  </si>
  <si>
    <t xml:space="preserve">Úprava a adozbrojenie rozvádzača R2                                             </t>
  </si>
  <si>
    <t xml:space="preserve">358 5522E01  </t>
  </si>
  <si>
    <t xml:space="preserve">Chránič prúdový s ističom 1+N-pól. 10kA 263430 : PFL7-6/1N/B/003, typ AC (2MD)  </t>
  </si>
  <si>
    <t xml:space="preserve">358 5522E02  </t>
  </si>
  <si>
    <t xml:space="preserve">Chránič prúdový s ističom 1+N-pól. 10kA 263434 : PFL7-10/1N/B/003, typ AC (2MD) </t>
  </si>
  <si>
    <t xml:space="preserve">358 5522E04  </t>
  </si>
  <si>
    <t xml:space="preserve">Chránič prúdový s ističom 1+N-pól. 10kA 263534 : PFL7-16/1N/B/003, typ AC (2MD) </t>
  </si>
  <si>
    <t xml:space="preserve">374 90L0617  </t>
  </si>
  <si>
    <t>Univerzálny interiérový termostat TWT 3528 do rozvodnej skrine so snímačom teplo</t>
  </si>
  <si>
    <t>Elektroinštalácia spolu :</t>
  </si>
  <si>
    <t>Rozpočet celkom :</t>
  </si>
  <si>
    <t>Prekládka kabeláže</t>
  </si>
  <si>
    <t>Kábel dátový pevný FTP cat.5eAWG24 PE 100MHz samonosný</t>
  </si>
  <si>
    <t>Kábel pevný tienený TCEPKPFLE</t>
  </si>
  <si>
    <t>Optický kábel FLATDROP SM 12vl.</t>
  </si>
  <si>
    <t>Žľab káblový LHD 20x20  2m PVC biely</t>
  </si>
  <si>
    <t>Pomocný inštalačný materiál - kotvy, držiaky, spojky, krabica, konektory, izol.páska, skr.,hmožd.</t>
  </si>
  <si>
    <t>Práca technika</t>
  </si>
  <si>
    <t>Hydraulická plošina</t>
  </si>
  <si>
    <t>Dopravné náklady</t>
  </si>
  <si>
    <t>Prekládka kabeláže spolu :</t>
  </si>
  <si>
    <t>22001</t>
  </si>
  <si>
    <t>22002</t>
  </si>
  <si>
    <t>22003</t>
  </si>
  <si>
    <t>22004</t>
  </si>
  <si>
    <t>22005</t>
  </si>
  <si>
    <t>22006</t>
  </si>
  <si>
    <t>22007</t>
  </si>
  <si>
    <t>22008</t>
  </si>
  <si>
    <t xml:space="preserve">Dátum: </t>
  </si>
  <si>
    <t xml:space="preserve">Spracoval:               </t>
  </si>
  <si>
    <t xml:space="preserve">Spracoval:                </t>
  </si>
  <si>
    <t xml:space="preserve">Spracoval:   </t>
  </si>
  <si>
    <t xml:space="preserve">Dátum: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</si>
</sst>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#,##0.00000"/>
    <numFmt numFmtId="171" formatCode="0.000"/>
    <numFmt numFmtId="172" formatCode="#,##0.000;\-#,##0.000"/>
  </numFmts>
  <fonts count="29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b/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i/>
      <sz val="7"/>
      <name val="Arial CE"/>
      <charset val="238"/>
    </font>
    <font>
      <b/>
      <sz val="11"/>
      <name val="Arial CE"/>
      <charset val="238"/>
    </font>
    <font>
      <b/>
      <sz val="1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</patternFill>
    </fill>
  </fills>
  <borders count="7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0" fillId="0" borderId="0"/>
    <xf numFmtId="0" fontId="11" fillId="0" borderId="66" applyFont="0" applyFill="0" applyBorder="0">
      <alignment vertical="center"/>
    </xf>
    <xf numFmtId="0" fontId="8" fillId="3" borderId="0" applyNumberFormat="0" applyBorder="0" applyAlignment="0" applyProtection="0"/>
    <xf numFmtId="166" fontId="10" fillId="0" borderId="0" applyFont="0" applyFill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168" fontId="11" fillId="0" borderId="66"/>
    <xf numFmtId="0" fontId="10" fillId="0" borderId="0"/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11" fillId="0" borderId="66" applyFont="0" applyFill="0"/>
    <xf numFmtId="0" fontId="11" fillId="0" borderId="66">
      <alignment vertical="center"/>
    </xf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2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2" borderId="0" applyNumberFormat="0" applyBorder="0" applyAlignment="0" applyProtection="0"/>
    <xf numFmtId="0" fontId="9" fillId="0" borderId="65" applyNumberFormat="0" applyFill="0" applyAlignment="0" applyProtection="0"/>
    <xf numFmtId="0" fontId="10" fillId="0" borderId="0"/>
    <xf numFmtId="0" fontId="14" fillId="0" borderId="0" applyNumberFormat="0" applyFill="0" applyBorder="0" applyAlignment="0" applyProtection="0"/>
    <xf numFmtId="0" fontId="11" fillId="0" borderId="27" applyBorder="0">
      <alignment vertical="center"/>
    </xf>
    <xf numFmtId="0" fontId="13" fillId="0" borderId="0" applyNumberFormat="0" applyFill="0" applyBorder="0" applyAlignment="0" applyProtection="0"/>
    <xf numFmtId="0" fontId="11" fillId="0" borderId="27">
      <alignment vertical="center"/>
    </xf>
  </cellStyleXfs>
  <cellXfs count="218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69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0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5" fillId="0" borderId="0" xfId="0" applyNumberFormat="1" applyFont="1" applyAlignment="1" applyProtection="1">
      <alignment horizontal="left" vertical="top" wrapText="1"/>
    </xf>
    <xf numFmtId="0" fontId="16" fillId="0" borderId="4" xfId="8" applyFont="1" applyBorder="1" applyAlignment="1">
      <alignment horizontal="left" vertical="center"/>
    </xf>
    <xf numFmtId="0" fontId="0" fillId="0" borderId="0" xfId="0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left" vertical="top" wrapText="1"/>
    </xf>
    <xf numFmtId="172" fontId="20" fillId="0" borderId="0" xfId="0" applyNumberFormat="1" applyFont="1" applyAlignment="1" applyProtection="1">
      <alignment horizontal="right" vertical="top"/>
    </xf>
    <xf numFmtId="0" fontId="19" fillId="0" borderId="0" xfId="0" applyFont="1" applyAlignment="1" applyProtection="1">
      <alignment horizontal="left" vertical="top" wrapText="1"/>
    </xf>
    <xf numFmtId="172" fontId="19" fillId="0" borderId="0" xfId="0" applyNumberFormat="1" applyFont="1" applyAlignment="1" applyProtection="1">
      <alignment horizontal="right" vertical="top"/>
    </xf>
    <xf numFmtId="0" fontId="22" fillId="11" borderId="67" xfId="0" applyFont="1" applyFill="1" applyBorder="1" applyAlignment="1" applyProtection="1">
      <alignment horizontal="center" vertical="center" wrapText="1"/>
    </xf>
    <xf numFmtId="37" fontId="23" fillId="0" borderId="0" xfId="0" applyNumberFormat="1" applyFont="1" applyAlignment="1" applyProtection="1">
      <alignment horizontal="center"/>
      <protection locked="0"/>
    </xf>
    <xf numFmtId="0" fontId="23" fillId="0" borderId="0" xfId="0" applyFont="1" applyAlignment="1" applyProtection="1">
      <alignment horizontal="left" wrapText="1"/>
      <protection locked="0"/>
    </xf>
    <xf numFmtId="172" fontId="23" fillId="0" borderId="0" xfId="0" applyNumberFormat="1" applyFont="1" applyAlignment="1" applyProtection="1">
      <alignment horizontal="right"/>
      <protection locked="0"/>
    </xf>
    <xf numFmtId="37" fontId="24" fillId="0" borderId="0" xfId="0" applyNumberFormat="1" applyFont="1" applyAlignment="1" applyProtection="1">
      <alignment horizontal="center"/>
      <protection locked="0"/>
    </xf>
    <xf numFmtId="0" fontId="24" fillId="0" borderId="0" xfId="0" applyFont="1" applyAlignment="1" applyProtection="1">
      <alignment horizontal="left" wrapText="1"/>
      <protection locked="0"/>
    </xf>
    <xf numFmtId="172" fontId="24" fillId="0" borderId="0" xfId="0" applyNumberFormat="1" applyFont="1" applyAlignment="1" applyProtection="1">
      <alignment horizontal="right"/>
      <protection locked="0"/>
    </xf>
    <xf numFmtId="37" fontId="20" fillId="0" borderId="67" xfId="0" applyNumberFormat="1" applyFont="1" applyBorder="1" applyAlignment="1" applyProtection="1">
      <alignment horizontal="center"/>
      <protection locked="0"/>
    </xf>
    <xf numFmtId="0" fontId="20" fillId="0" borderId="67" xfId="0" applyFont="1" applyBorder="1" applyAlignment="1" applyProtection="1">
      <alignment horizontal="left" wrapText="1"/>
      <protection locked="0"/>
    </xf>
    <xf numFmtId="172" fontId="20" fillId="0" borderId="67" xfId="0" applyNumberFormat="1" applyFont="1" applyBorder="1" applyAlignment="1" applyProtection="1">
      <alignment horizontal="right"/>
      <protection locked="0"/>
    </xf>
    <xf numFmtId="37" fontId="25" fillId="0" borderId="67" xfId="0" applyNumberFormat="1" applyFont="1" applyBorder="1" applyAlignment="1" applyProtection="1">
      <alignment horizontal="center"/>
      <protection locked="0"/>
    </xf>
    <xf numFmtId="0" fontId="25" fillId="0" borderId="67" xfId="0" applyFont="1" applyBorder="1" applyAlignment="1" applyProtection="1">
      <alignment horizontal="left" wrapText="1"/>
      <protection locked="0"/>
    </xf>
    <xf numFmtId="172" fontId="25" fillId="0" borderId="67" xfId="0" applyNumberFormat="1" applyFont="1" applyBorder="1" applyAlignment="1" applyProtection="1">
      <alignment horizontal="right"/>
      <protection locked="0"/>
    </xf>
    <xf numFmtId="37" fontId="26" fillId="0" borderId="0" xfId="0" applyNumberFormat="1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left" vertical="center" wrapText="1"/>
      <protection locked="0"/>
    </xf>
    <xf numFmtId="172" fontId="26" fillId="0" borderId="0" xfId="0" applyNumberFormat="1" applyFont="1" applyAlignment="1" applyProtection="1">
      <alignment horizontal="right" vertical="center"/>
      <protection locked="0"/>
    </xf>
    <xf numFmtId="37" fontId="27" fillId="0" borderId="0" xfId="0" applyNumberFormat="1" applyFont="1" applyAlignment="1" applyProtection="1">
      <alignment horizontal="center"/>
      <protection locked="0"/>
    </xf>
    <xf numFmtId="0" fontId="27" fillId="0" borderId="0" xfId="0" applyFont="1" applyAlignment="1" applyProtection="1">
      <alignment horizontal="left" wrapText="1"/>
      <protection locked="0"/>
    </xf>
    <xf numFmtId="172" fontId="27" fillId="0" borderId="0" xfId="0" applyNumberFormat="1" applyFont="1" applyAlignment="1" applyProtection="1">
      <alignment horizontal="right"/>
      <protection locked="0"/>
    </xf>
    <xf numFmtId="37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72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5" fillId="0" borderId="0" xfId="0" applyFont="1" applyProtection="1"/>
    <xf numFmtId="0" fontId="16" fillId="0" borderId="0" xfId="0" applyFont="1" applyProtection="1"/>
    <xf numFmtId="49" fontId="16" fillId="0" borderId="0" xfId="0" applyNumberFormat="1" applyFont="1" applyAlignment="1" applyProtection="1"/>
    <xf numFmtId="0" fontId="28" fillId="0" borderId="0" xfId="0" applyFont="1" applyAlignment="1" applyProtection="1">
      <alignment horizontal="center" vertical="center"/>
    </xf>
    <xf numFmtId="167" fontId="16" fillId="0" borderId="0" xfId="0" applyNumberFormat="1" applyFont="1" applyProtection="1"/>
    <xf numFmtId="4" fontId="16" fillId="0" borderId="0" xfId="0" applyNumberFormat="1" applyFont="1" applyProtection="1"/>
    <xf numFmtId="0" fontId="16" fillId="0" borderId="68" xfId="0" applyFont="1" applyBorder="1" applyAlignment="1" applyProtection="1">
      <alignment horizontal="center"/>
    </xf>
    <xf numFmtId="0" fontId="16" fillId="0" borderId="69" xfId="0" applyFont="1" applyBorder="1" applyAlignment="1" applyProtection="1">
      <alignment horizontal="center"/>
    </xf>
    <xf numFmtId="0" fontId="16" fillId="0" borderId="70" xfId="0" applyFont="1" applyBorder="1" applyAlignment="1" applyProtection="1">
      <alignment horizontal="center"/>
    </xf>
    <xf numFmtId="0" fontId="16" fillId="0" borderId="71" xfId="0" applyFont="1" applyBorder="1" applyAlignment="1" applyProtection="1">
      <alignment horizontal="center" vertical="center"/>
    </xf>
    <xf numFmtId="0" fontId="16" fillId="0" borderId="71" xfId="0" applyFont="1" applyBorder="1" applyAlignment="1" applyProtection="1">
      <alignment horizontal="center"/>
    </xf>
    <xf numFmtId="0" fontId="16" fillId="0" borderId="0" xfId="0" applyFont="1" applyAlignment="1" applyProtection="1">
      <alignment horizontal="right" vertical="top"/>
    </xf>
    <xf numFmtId="49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 wrapText="1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0" fontId="16" fillId="0" borderId="72" xfId="0" applyFont="1" applyBorder="1" applyAlignment="1" applyProtection="1">
      <alignment horizontal="right" vertical="top"/>
    </xf>
    <xf numFmtId="49" fontId="16" fillId="0" borderId="72" xfId="0" applyNumberFormat="1" applyFont="1" applyBorder="1" applyAlignment="1" applyProtection="1">
      <alignment vertical="top"/>
    </xf>
    <xf numFmtId="0" fontId="15" fillId="0" borderId="72" xfId="0" applyFont="1" applyBorder="1" applyAlignment="1" applyProtection="1">
      <alignment vertical="top" wrapText="1"/>
    </xf>
    <xf numFmtId="167" fontId="16" fillId="0" borderId="72" xfId="0" applyNumberFormat="1" applyFont="1" applyBorder="1" applyAlignment="1" applyProtection="1">
      <alignment vertical="top"/>
    </xf>
    <xf numFmtId="0" fontId="16" fillId="0" borderId="72" xfId="0" applyFont="1" applyBorder="1" applyAlignment="1" applyProtection="1">
      <alignment vertical="top"/>
    </xf>
    <xf numFmtId="4" fontId="16" fillId="0" borderId="72" xfId="0" applyNumberFormat="1" applyFont="1" applyBorder="1" applyAlignment="1" applyProtection="1">
      <alignment vertical="top"/>
    </xf>
    <xf numFmtId="0" fontId="16" fillId="0" borderId="72" xfId="0" applyFont="1" applyBorder="1" applyAlignment="1" applyProtection="1">
      <alignment horizontal="center" vertical="top"/>
    </xf>
    <xf numFmtId="0" fontId="16" fillId="0" borderId="72" xfId="0" applyFont="1" applyBorder="1" applyAlignment="1" applyProtection="1">
      <alignment vertical="top" wrapText="1"/>
    </xf>
    <xf numFmtId="0" fontId="15" fillId="0" borderId="72" xfId="0" applyFont="1" applyBorder="1" applyAlignment="1" applyProtection="1">
      <alignment horizontal="right" vertical="top" wrapText="1"/>
    </xf>
    <xf numFmtId="4" fontId="15" fillId="0" borderId="72" xfId="0" applyNumberFormat="1" applyFont="1" applyBorder="1" applyAlignment="1" applyProtection="1">
      <alignment vertical="top"/>
    </xf>
    <xf numFmtId="0" fontId="15" fillId="0" borderId="72" xfId="0" applyFont="1" applyBorder="1" applyAlignment="1" applyProtection="1">
      <alignment horizontal="left" vertical="top" wrapText="1"/>
    </xf>
    <xf numFmtId="0" fontId="16" fillId="0" borderId="72" xfId="0" applyFont="1" applyBorder="1" applyAlignment="1" applyProtection="1">
      <alignment horizontal="left" vertical="top" wrapText="1"/>
    </xf>
    <xf numFmtId="0" fontId="17" fillId="0" borderId="0" xfId="0" applyFont="1" applyAlignment="1" applyProtection="1">
      <alignment horizontal="center"/>
    </xf>
    <xf numFmtId="0" fontId="17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</cellXfs>
  <cellStyles count="32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e_KLs" xfId="1"/>
    <cellStyle name="normálne_KLv" xfId="8"/>
    <cellStyle name="Normální" xfId="0" builtinId="0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/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J5" sqref="J5"/>
    </sheetView>
  </sheetViews>
  <sheetFormatPr defaultColWidth="9.109375" defaultRowHeight="10.199999999999999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17.6640625" style="1" customWidth="1"/>
    <col min="9" max="9" width="8.6640625" style="1" customWidth="1"/>
    <col min="10" max="10" width="14" style="1" customWidth="1"/>
    <col min="11" max="11" width="2.33203125" style="1" customWidth="1"/>
    <col min="12" max="12" width="6.88671875" style="1" customWidth="1"/>
    <col min="13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2:30" ht="28.5" customHeight="1">
      <c r="B1" s="2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2:30" ht="18" customHeight="1">
      <c r="B2" s="4"/>
      <c r="C2" s="5" t="s">
        <v>115</v>
      </c>
      <c r="D2" s="5"/>
      <c r="E2" s="5"/>
      <c r="F2" s="5"/>
      <c r="G2" s="6"/>
      <c r="H2" s="5"/>
      <c r="I2" s="151" t="s">
        <v>557</v>
      </c>
      <c r="J2" s="66"/>
      <c r="Z2" s="83" t="s">
        <v>11</v>
      </c>
      <c r="AA2" s="84" t="s">
        <v>72</v>
      </c>
      <c r="AB2" s="84" t="s">
        <v>13</v>
      </c>
      <c r="AC2" s="84"/>
      <c r="AD2" s="85"/>
    </row>
    <row r="3" spans="2:30" ht="18" customHeight="1">
      <c r="B3" s="7"/>
      <c r="C3" s="8" t="s">
        <v>116</v>
      </c>
      <c r="D3" s="8"/>
      <c r="E3" s="8"/>
      <c r="F3" s="8"/>
      <c r="G3" s="9" t="s">
        <v>117</v>
      </c>
      <c r="H3" s="8"/>
      <c r="I3" s="8"/>
      <c r="J3" s="67"/>
      <c r="Z3" s="83" t="s">
        <v>15</v>
      </c>
      <c r="AA3" s="84" t="s">
        <v>73</v>
      </c>
      <c r="AB3" s="84" t="s">
        <v>13</v>
      </c>
      <c r="AC3" s="84" t="s">
        <v>17</v>
      </c>
      <c r="AD3" s="85" t="s">
        <v>18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19</v>
      </c>
      <c r="AA4" s="84" t="s">
        <v>74</v>
      </c>
      <c r="AB4" s="84" t="s">
        <v>13</v>
      </c>
      <c r="AC4" s="84"/>
      <c r="AD4" s="85"/>
    </row>
    <row r="5" spans="2:30" ht="18" customHeight="1">
      <c r="B5" s="13"/>
      <c r="C5" s="14" t="s">
        <v>75</v>
      </c>
      <c r="D5" s="14"/>
      <c r="E5" s="14" t="s">
        <v>76</v>
      </c>
      <c r="F5" s="15"/>
      <c r="G5" s="15" t="s">
        <v>77</v>
      </c>
      <c r="H5" s="14"/>
      <c r="I5" s="15" t="s">
        <v>78</v>
      </c>
      <c r="J5" s="69"/>
      <c r="Z5" s="83" t="s">
        <v>21</v>
      </c>
      <c r="AA5" s="84" t="s">
        <v>73</v>
      </c>
      <c r="AB5" s="84" t="s">
        <v>13</v>
      </c>
      <c r="AC5" s="84" t="s">
        <v>17</v>
      </c>
      <c r="AD5" s="85" t="s">
        <v>18</v>
      </c>
    </row>
    <row r="6" spans="2:30" ht="18" customHeight="1">
      <c r="B6" s="4"/>
      <c r="C6" s="5" t="s">
        <v>1</v>
      </c>
      <c r="D6" s="5" t="s">
        <v>118</v>
      </c>
      <c r="E6" s="5"/>
      <c r="F6" s="5"/>
      <c r="G6" s="5" t="s">
        <v>79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80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79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80</v>
      </c>
      <c r="H9" s="11"/>
      <c r="I9" s="11"/>
      <c r="J9" s="68"/>
    </row>
    <row r="10" spans="2:30" ht="18" customHeight="1">
      <c r="B10" s="7"/>
      <c r="C10" s="8" t="s">
        <v>81</v>
      </c>
      <c r="D10" s="8" t="s">
        <v>119</v>
      </c>
      <c r="E10" s="8"/>
      <c r="F10" s="8"/>
      <c r="G10" s="8" t="s">
        <v>79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80</v>
      </c>
      <c r="H11" s="20"/>
      <c r="I11" s="20"/>
      <c r="J11" s="71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2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82</v>
      </c>
      <c r="C15" s="29" t="s">
        <v>83</v>
      </c>
      <c r="D15" s="30" t="s">
        <v>31</v>
      </c>
      <c r="E15" s="30" t="s">
        <v>84</v>
      </c>
      <c r="F15" s="31" t="s">
        <v>85</v>
      </c>
      <c r="G15" s="28" t="s">
        <v>86</v>
      </c>
      <c r="H15" s="32" t="s">
        <v>87</v>
      </c>
      <c r="I15" s="43"/>
      <c r="J15" s="44"/>
    </row>
    <row r="16" spans="2:30" ht="18" customHeight="1">
      <c r="B16" s="33">
        <v>1</v>
      </c>
      <c r="C16" s="34" t="s">
        <v>88</v>
      </c>
      <c r="D16" s="135">
        <f>Prehlad!H75</f>
        <v>0</v>
      </c>
      <c r="E16" s="135">
        <f>Prehlad!I75</f>
        <v>0</v>
      </c>
      <c r="F16" s="136">
        <f>D16+E16</f>
        <v>0</v>
      </c>
      <c r="G16" s="33">
        <v>6</v>
      </c>
      <c r="H16" s="35" t="s">
        <v>120</v>
      </c>
      <c r="I16" s="75"/>
      <c r="J16" s="136">
        <v>0</v>
      </c>
    </row>
    <row r="17" spans="2:10" ht="18" customHeight="1">
      <c r="B17" s="36">
        <v>2</v>
      </c>
      <c r="C17" s="37" t="s">
        <v>89</v>
      </c>
      <c r="D17" s="137">
        <f>Prehlad!H178</f>
        <v>0</v>
      </c>
      <c r="E17" s="137">
        <f>Prehlad!I178</f>
        <v>0</v>
      </c>
      <c r="F17" s="136">
        <f>D17+E17</f>
        <v>0</v>
      </c>
      <c r="G17" s="36">
        <v>7</v>
      </c>
      <c r="H17" s="38" t="s">
        <v>121</v>
      </c>
      <c r="I17" s="8"/>
      <c r="J17" s="138">
        <v>0</v>
      </c>
    </row>
    <row r="18" spans="2:10" ht="18" customHeight="1">
      <c r="B18" s="36">
        <v>3</v>
      </c>
      <c r="C18" s="37" t="s">
        <v>90</v>
      </c>
      <c r="D18" s="137">
        <f>Prehlad!H192</f>
        <v>0</v>
      </c>
      <c r="E18" s="137">
        <f>Prehlad!I192</f>
        <v>0</v>
      </c>
      <c r="F18" s="136">
        <f>D18+E18</f>
        <v>0</v>
      </c>
      <c r="G18" s="36">
        <v>8</v>
      </c>
      <c r="H18" s="38" t="s">
        <v>122</v>
      </c>
      <c r="I18" s="8"/>
      <c r="J18" s="138">
        <v>0</v>
      </c>
    </row>
    <row r="19" spans="2:10" ht="18" customHeight="1">
      <c r="B19" s="36">
        <v>4</v>
      </c>
      <c r="C19" s="37" t="s">
        <v>91</v>
      </c>
      <c r="D19" s="137"/>
      <c r="E19" s="137"/>
      <c r="F19" s="139">
        <f>D19+E19</f>
        <v>0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92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93</v>
      </c>
      <c r="J20" s="142">
        <f>SUM(J16:J19)</f>
        <v>0</v>
      </c>
    </row>
    <row r="21" spans="2:10" ht="18" customHeight="1">
      <c r="B21" s="28" t="s">
        <v>94</v>
      </c>
      <c r="C21" s="42"/>
      <c r="D21" s="43" t="s">
        <v>95</v>
      </c>
      <c r="E21" s="43"/>
      <c r="F21" s="44"/>
      <c r="G21" s="28" t="s">
        <v>96</v>
      </c>
      <c r="H21" s="32" t="s">
        <v>97</v>
      </c>
      <c r="I21" s="43"/>
      <c r="J21" s="44"/>
    </row>
    <row r="22" spans="2:10" ht="18" customHeight="1">
      <c r="B22" s="33">
        <v>11</v>
      </c>
      <c r="C22" s="35" t="s">
        <v>123</v>
      </c>
      <c r="D22" s="45"/>
      <c r="E22" s="46">
        <v>0</v>
      </c>
      <c r="F22" s="136">
        <f>ROUND(((D16+E16+D17+E17+D18)*E22),2)</f>
        <v>0</v>
      </c>
      <c r="G22" s="36">
        <v>16</v>
      </c>
      <c r="H22" s="38" t="s">
        <v>98</v>
      </c>
      <c r="I22" s="77"/>
      <c r="J22" s="138">
        <v>0</v>
      </c>
    </row>
    <row r="23" spans="2:10" ht="18" customHeight="1">
      <c r="B23" s="36">
        <v>12</v>
      </c>
      <c r="C23" s="38" t="s">
        <v>124</v>
      </c>
      <c r="D23" s="47"/>
      <c r="E23" s="48">
        <v>0</v>
      </c>
      <c r="F23" s="138">
        <f>ROUND(((D16+E16+D17+E17+D18)*E23),2)</f>
        <v>0</v>
      </c>
      <c r="G23" s="36">
        <v>17</v>
      </c>
      <c r="H23" s="38" t="s">
        <v>126</v>
      </c>
      <c r="I23" s="77"/>
      <c r="J23" s="138">
        <v>0</v>
      </c>
    </row>
    <row r="24" spans="2:10" ht="18" customHeight="1">
      <c r="B24" s="36">
        <v>13</v>
      </c>
      <c r="C24" s="38" t="s">
        <v>125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127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99</v>
      </c>
      <c r="F26" s="142">
        <f>SUM(F22:F25)</f>
        <v>0</v>
      </c>
      <c r="G26" s="39">
        <v>20</v>
      </c>
      <c r="H26" s="49"/>
      <c r="I26" s="50" t="s">
        <v>100</v>
      </c>
      <c r="J26" s="142">
        <f>SUM(J22:J25)</f>
        <v>0</v>
      </c>
    </row>
    <row r="27" spans="2:10" ht="18" customHeight="1">
      <c r="B27" s="51"/>
      <c r="C27" s="52" t="s">
        <v>101</v>
      </c>
      <c r="D27" s="53"/>
      <c r="E27" s="54" t="s">
        <v>102</v>
      </c>
      <c r="F27" s="55"/>
      <c r="G27" s="28" t="s">
        <v>103</v>
      </c>
      <c r="H27" s="32" t="s">
        <v>104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105</v>
      </c>
      <c r="J28" s="136">
        <f>ROUND(F20,2)+J20+F26+J26</f>
        <v>0</v>
      </c>
    </row>
    <row r="29" spans="2:10" ht="18" customHeight="1">
      <c r="B29" s="56"/>
      <c r="C29" s="58" t="s">
        <v>106</v>
      </c>
      <c r="D29" s="58"/>
      <c r="E29" s="60"/>
      <c r="F29" s="55"/>
      <c r="G29" s="36">
        <v>22</v>
      </c>
      <c r="H29" s="38" t="s">
        <v>128</v>
      </c>
      <c r="I29" s="143">
        <f>J28-I30</f>
        <v>0</v>
      </c>
      <c r="J29" s="138">
        <f>ROUND((I29*20)/100,2)</f>
        <v>0</v>
      </c>
    </row>
    <row r="30" spans="2:10" ht="18" customHeight="1">
      <c r="B30" s="7"/>
      <c r="C30" s="8" t="s">
        <v>107</v>
      </c>
      <c r="D30" s="8"/>
      <c r="E30" s="60"/>
      <c r="F30" s="55"/>
      <c r="G30" s="36">
        <v>23</v>
      </c>
      <c r="H30" s="38" t="s">
        <v>129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108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109</v>
      </c>
      <c r="H32" s="63" t="s">
        <v>130</v>
      </c>
      <c r="I32" s="79"/>
      <c r="J32" s="80">
        <v>0</v>
      </c>
    </row>
    <row r="33" spans="2:10" ht="18" customHeight="1">
      <c r="B33" s="64"/>
      <c r="C33" s="65"/>
      <c r="D33" s="52" t="s">
        <v>110</v>
      </c>
      <c r="E33" s="65"/>
      <c r="F33" s="65"/>
      <c r="G33" s="65"/>
      <c r="H33" s="65" t="s">
        <v>111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106</v>
      </c>
      <c r="D35" s="58"/>
      <c r="E35" s="58"/>
      <c r="F35" s="57"/>
      <c r="G35" s="58" t="s">
        <v>106</v>
      </c>
      <c r="H35" s="58"/>
      <c r="I35" s="58"/>
      <c r="J35" s="82"/>
    </row>
    <row r="36" spans="2:10" ht="18" customHeight="1">
      <c r="B36" s="7"/>
      <c r="C36" s="8" t="s">
        <v>107</v>
      </c>
      <c r="D36" s="8"/>
      <c r="E36" s="8"/>
      <c r="F36" s="9"/>
      <c r="G36" s="8" t="s">
        <v>107</v>
      </c>
      <c r="H36" s="8"/>
      <c r="I36" s="8"/>
      <c r="J36" s="67"/>
    </row>
    <row r="37" spans="2:10" ht="18" customHeight="1">
      <c r="B37" s="56"/>
      <c r="C37" s="58" t="s">
        <v>102</v>
      </c>
      <c r="D37" s="58"/>
      <c r="E37" s="58"/>
      <c r="F37" s="57"/>
      <c r="G37" s="58" t="s">
        <v>102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J21" sqref="J21"/>
    </sheetView>
  </sheetViews>
  <sheetFormatPr defaultColWidth="9.109375" defaultRowHeight="10.199999999999999"/>
  <cols>
    <col min="1" max="1" width="42.33203125" style="86" customWidth="1"/>
    <col min="2" max="4" width="9.6640625" style="87" customWidth="1"/>
    <col min="5" max="5" width="9.6640625" style="88" customWidth="1"/>
    <col min="6" max="6" width="8.6640625" style="89" customWidth="1"/>
    <col min="7" max="7" width="0" style="89" hidden="1" customWidth="1"/>
    <col min="8" max="23" width="9.109375" style="86"/>
    <col min="24" max="25" width="5.6640625" style="86" customWidth="1"/>
    <col min="26" max="26" width="6.5546875" style="86" customWidth="1"/>
    <col min="27" max="27" width="24.33203125" style="86" customWidth="1"/>
    <col min="28" max="28" width="4.33203125" style="86" customWidth="1"/>
    <col min="29" max="29" width="8.33203125" style="86" customWidth="1"/>
    <col min="30" max="30" width="8.6640625" style="86" customWidth="1"/>
    <col min="31" max="16384" width="9.109375" style="86"/>
  </cols>
  <sheetData>
    <row r="1" spans="1:30">
      <c r="A1" s="90" t="s">
        <v>112</v>
      </c>
      <c r="C1" s="86"/>
      <c r="E1" s="90" t="s">
        <v>873</v>
      </c>
      <c r="F1" s="86"/>
      <c r="G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1:30">
      <c r="A2" s="90" t="s">
        <v>113</v>
      </c>
      <c r="C2" s="86"/>
      <c r="E2" s="90" t="s">
        <v>114</v>
      </c>
      <c r="F2" s="86"/>
      <c r="G2" s="86"/>
      <c r="Z2" s="83" t="s">
        <v>11</v>
      </c>
      <c r="AA2" s="84" t="s">
        <v>67</v>
      </c>
      <c r="AB2" s="84" t="s">
        <v>13</v>
      </c>
      <c r="AC2" s="84"/>
      <c r="AD2" s="85"/>
    </row>
    <row r="3" spans="1:30">
      <c r="A3" s="90" t="s">
        <v>14</v>
      </c>
      <c r="C3" s="86"/>
      <c r="E3" s="90" t="s">
        <v>872</v>
      </c>
      <c r="F3" s="86"/>
      <c r="G3" s="86"/>
      <c r="Z3" s="83" t="s">
        <v>15</v>
      </c>
      <c r="AA3" s="84" t="s">
        <v>68</v>
      </c>
      <c r="AB3" s="84" t="s">
        <v>13</v>
      </c>
      <c r="AC3" s="84" t="s">
        <v>17</v>
      </c>
      <c r="AD3" s="85" t="s">
        <v>18</v>
      </c>
    </row>
    <row r="4" spans="1:30">
      <c r="B4" s="86"/>
      <c r="C4" s="86"/>
      <c r="D4" s="86"/>
      <c r="E4" s="86"/>
      <c r="F4" s="86"/>
      <c r="G4" s="86"/>
      <c r="Z4" s="83" t="s">
        <v>19</v>
      </c>
      <c r="AA4" s="84" t="s">
        <v>69</v>
      </c>
      <c r="AB4" s="84" t="s">
        <v>13</v>
      </c>
      <c r="AC4" s="84"/>
      <c r="AD4" s="85"/>
    </row>
    <row r="5" spans="1:30">
      <c r="A5" s="90" t="s">
        <v>115</v>
      </c>
      <c r="B5" s="86"/>
      <c r="C5" s="86"/>
      <c r="D5" s="86"/>
      <c r="E5" s="86"/>
      <c r="F5" s="86"/>
      <c r="G5" s="86"/>
      <c r="Z5" s="83" t="s">
        <v>21</v>
      </c>
      <c r="AA5" s="84" t="s">
        <v>68</v>
      </c>
      <c r="AB5" s="84" t="s">
        <v>13</v>
      </c>
      <c r="AC5" s="84" t="s">
        <v>17</v>
      </c>
      <c r="AD5" s="85" t="s">
        <v>18</v>
      </c>
    </row>
    <row r="6" spans="1:30">
      <c r="A6" s="90" t="s">
        <v>116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8">
      <c r="B8" s="91" t="str">
        <f>CONCATENATE(AA2," ",AB2," ",AC2," ",AD2)</f>
        <v xml:space="preserve">Rekapitulácia rozpočtu v EUR  </v>
      </c>
      <c r="G8" s="86"/>
    </row>
    <row r="9" spans="1:30">
      <c r="A9" s="92" t="s">
        <v>70</v>
      </c>
      <c r="B9" s="92" t="s">
        <v>31</v>
      </c>
      <c r="C9" s="92" t="s">
        <v>32</v>
      </c>
      <c r="D9" s="92" t="s">
        <v>33</v>
      </c>
      <c r="E9" s="93" t="s">
        <v>71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136</v>
      </c>
      <c r="B12" s="87">
        <f>Prehlad!H20</f>
        <v>0</v>
      </c>
      <c r="C12" s="87">
        <f>Prehlad!I20</f>
        <v>0</v>
      </c>
      <c r="D12" s="87">
        <f>Prehlad!J20</f>
        <v>0</v>
      </c>
      <c r="E12" s="88">
        <f>Prehlad!L20</f>
        <v>0</v>
      </c>
      <c r="F12" s="89">
        <f>Prehlad!N20</f>
        <v>0</v>
      </c>
      <c r="G12" s="89">
        <f>Prehlad!W20</f>
        <v>199.423</v>
      </c>
    </row>
    <row r="13" spans="1:30">
      <c r="A13" s="86" t="s">
        <v>163</v>
      </c>
      <c r="B13" s="87">
        <f>Prehlad!H27</f>
        <v>0</v>
      </c>
      <c r="C13" s="87">
        <f>Prehlad!I27</f>
        <v>0</v>
      </c>
      <c r="D13" s="87">
        <f>Prehlad!J27</f>
        <v>0</v>
      </c>
      <c r="E13" s="88">
        <f>Prehlad!L27</f>
        <v>129.42395014000002</v>
      </c>
      <c r="F13" s="89">
        <f>Prehlad!N27</f>
        <v>0</v>
      </c>
      <c r="G13" s="89">
        <f>Prehlad!W27</f>
        <v>187.55099999999999</v>
      </c>
    </row>
    <row r="14" spans="1:30">
      <c r="A14" s="86" t="s">
        <v>180</v>
      </c>
      <c r="B14" s="87">
        <f>Prehlad!H33</f>
        <v>0</v>
      </c>
      <c r="C14" s="87">
        <f>Prehlad!I33</f>
        <v>0</v>
      </c>
      <c r="D14" s="87">
        <f>Prehlad!J33</f>
        <v>0</v>
      </c>
      <c r="E14" s="88">
        <f>Prehlad!L33</f>
        <v>2.63531</v>
      </c>
      <c r="F14" s="89">
        <f>Prehlad!N33</f>
        <v>0</v>
      </c>
      <c r="G14" s="89">
        <f>Prehlad!W33</f>
        <v>9.5299999999999994</v>
      </c>
    </row>
    <row r="15" spans="1:30">
      <c r="A15" s="86" t="s">
        <v>194</v>
      </c>
      <c r="B15" s="87">
        <f>Prehlad!H37</f>
        <v>0</v>
      </c>
      <c r="C15" s="87">
        <f>Prehlad!I37</f>
        <v>0</v>
      </c>
      <c r="D15" s="87">
        <f>Prehlad!J37</f>
        <v>0</v>
      </c>
      <c r="E15" s="88">
        <f>Prehlad!L37</f>
        <v>1.4172199999999999</v>
      </c>
      <c r="F15" s="89">
        <f>Prehlad!N37</f>
        <v>0</v>
      </c>
      <c r="G15" s="89">
        <f>Prehlad!W37</f>
        <v>17.381</v>
      </c>
    </row>
    <row r="16" spans="1:30">
      <c r="A16" s="86" t="s">
        <v>200</v>
      </c>
      <c r="B16" s="87">
        <f>Prehlad!H46</f>
        <v>0</v>
      </c>
      <c r="C16" s="87">
        <f>Prehlad!I46</f>
        <v>0</v>
      </c>
      <c r="D16" s="87">
        <f>Prehlad!J46</f>
        <v>0</v>
      </c>
      <c r="E16" s="88">
        <f>Prehlad!L46</f>
        <v>27.339448789999999</v>
      </c>
      <c r="F16" s="89">
        <f>Prehlad!N46</f>
        <v>0</v>
      </c>
      <c r="G16" s="89">
        <f>Prehlad!W46</f>
        <v>131.22500000000002</v>
      </c>
    </row>
    <row r="17" spans="1:7">
      <c r="A17" s="86" t="s">
        <v>222</v>
      </c>
      <c r="B17" s="87">
        <f>Prehlad!H73</f>
        <v>0</v>
      </c>
      <c r="C17" s="87">
        <f>Prehlad!I73</f>
        <v>0</v>
      </c>
      <c r="D17" s="87">
        <f>Prehlad!J73</f>
        <v>0</v>
      </c>
      <c r="E17" s="88">
        <f>Prehlad!L73</f>
        <v>9.0155600000000016E-2</v>
      </c>
      <c r="F17" s="89">
        <f>Prehlad!N73</f>
        <v>10.511649999999999</v>
      </c>
      <c r="G17" s="89">
        <f>Prehlad!W73</f>
        <v>129.98299999999998</v>
      </c>
    </row>
    <row r="18" spans="1:7">
      <c r="A18" s="86" t="s">
        <v>302</v>
      </c>
      <c r="B18" s="87">
        <f>Prehlad!H75</f>
        <v>0</v>
      </c>
      <c r="C18" s="87">
        <f>Prehlad!I75</f>
        <v>0</v>
      </c>
      <c r="D18" s="87">
        <f>Prehlad!J75</f>
        <v>0</v>
      </c>
      <c r="E18" s="88">
        <f>Prehlad!L75</f>
        <v>160.90608453000002</v>
      </c>
      <c r="F18" s="89">
        <f>Prehlad!N75</f>
        <v>10.511649999999999</v>
      </c>
      <c r="G18" s="89">
        <f>Prehlad!W75</f>
        <v>675.09299999999996</v>
      </c>
    </row>
    <row r="20" spans="1:7">
      <c r="A20" s="86" t="s">
        <v>304</v>
      </c>
      <c r="B20" s="87">
        <f>Prehlad!H90</f>
        <v>0</v>
      </c>
      <c r="C20" s="87">
        <f>Prehlad!I90</f>
        <v>0</v>
      </c>
      <c r="D20" s="87">
        <f>Prehlad!J90</f>
        <v>0</v>
      </c>
      <c r="E20" s="88">
        <f>Prehlad!L90</f>
        <v>0.61890000000000001</v>
      </c>
      <c r="F20" s="89">
        <f>Prehlad!N90</f>
        <v>0</v>
      </c>
      <c r="G20" s="89">
        <f>Prehlad!W90</f>
        <v>156.70999999999998</v>
      </c>
    </row>
    <row r="21" spans="1:7">
      <c r="A21" s="86" t="s">
        <v>339</v>
      </c>
      <c r="B21" s="87">
        <f>Prehlad!H97</f>
        <v>0</v>
      </c>
      <c r="C21" s="87">
        <f>Prehlad!I97</f>
        <v>0</v>
      </c>
      <c r="D21" s="87">
        <f>Prehlad!J97</f>
        <v>0</v>
      </c>
      <c r="E21" s="88">
        <f>Prehlad!L97</f>
        <v>0.2140524</v>
      </c>
      <c r="F21" s="89">
        <f>Prehlad!N97</f>
        <v>0</v>
      </c>
      <c r="G21" s="89">
        <f>Prehlad!W97</f>
        <v>36.664999999999999</v>
      </c>
    </row>
    <row r="22" spans="1:7">
      <c r="A22" s="86" t="s">
        <v>353</v>
      </c>
      <c r="B22" s="87">
        <f>Prehlad!H101</f>
        <v>0</v>
      </c>
      <c r="C22" s="87">
        <f>Prehlad!I101</f>
        <v>0</v>
      </c>
      <c r="D22" s="87">
        <f>Prehlad!J101</f>
        <v>0</v>
      </c>
      <c r="E22" s="88">
        <f>Prehlad!L101</f>
        <v>0</v>
      </c>
      <c r="F22" s="89">
        <f>Prehlad!N101</f>
        <v>0</v>
      </c>
      <c r="G22" s="89">
        <f>Prehlad!W101</f>
        <v>65.897999999999996</v>
      </c>
    </row>
    <row r="23" spans="1:7">
      <c r="A23" s="86" t="s">
        <v>360</v>
      </c>
      <c r="B23" s="87">
        <f>Prehlad!H105</f>
        <v>0</v>
      </c>
      <c r="C23" s="87">
        <f>Prehlad!I105</f>
        <v>0</v>
      </c>
      <c r="D23" s="87">
        <f>Prehlad!J105</f>
        <v>0</v>
      </c>
      <c r="E23" s="88">
        <f>Prehlad!L105</f>
        <v>9.9540000000000003E-2</v>
      </c>
      <c r="F23" s="89">
        <f>Prehlad!N105</f>
        <v>0</v>
      </c>
      <c r="G23" s="89">
        <f>Prehlad!W105</f>
        <v>1.5469999999999999</v>
      </c>
    </row>
    <row r="24" spans="1:7">
      <c r="A24" s="86" t="s">
        <v>366</v>
      </c>
      <c r="B24" s="87">
        <f>Prehlad!H110</f>
        <v>0</v>
      </c>
      <c r="C24" s="87">
        <f>Prehlad!I110</f>
        <v>0</v>
      </c>
      <c r="D24" s="87">
        <f>Prehlad!J110</f>
        <v>0</v>
      </c>
      <c r="E24" s="88">
        <f>Prehlad!L110</f>
        <v>4.94034E-2</v>
      </c>
      <c r="F24" s="89">
        <f>Prehlad!N110</f>
        <v>0</v>
      </c>
      <c r="G24" s="89">
        <f>Prehlad!W110</f>
        <v>137.119</v>
      </c>
    </row>
    <row r="25" spans="1:7">
      <c r="A25" s="86" t="s">
        <v>375</v>
      </c>
      <c r="B25" s="87">
        <f>Prehlad!H124</f>
        <v>0</v>
      </c>
      <c r="C25" s="87">
        <f>Prehlad!I124</f>
        <v>0</v>
      </c>
      <c r="D25" s="87">
        <f>Prehlad!J124</f>
        <v>0</v>
      </c>
      <c r="E25" s="88">
        <f>Prehlad!L124</f>
        <v>0.14101799999999998</v>
      </c>
      <c r="F25" s="89">
        <f>Prehlad!N124</f>
        <v>6.3400000000000012E-2</v>
      </c>
      <c r="G25" s="89">
        <f>Prehlad!W124</f>
        <v>35.313000000000002</v>
      </c>
    </row>
    <row r="26" spans="1:7">
      <c r="A26" s="86" t="s">
        <v>409</v>
      </c>
      <c r="B26" s="87">
        <f>Prehlad!H128</f>
        <v>0</v>
      </c>
      <c r="C26" s="87">
        <f>Prehlad!I128</f>
        <v>0</v>
      </c>
      <c r="D26" s="87">
        <f>Prehlad!J128</f>
        <v>0</v>
      </c>
      <c r="E26" s="88">
        <f>Prehlad!L128</f>
        <v>0</v>
      </c>
      <c r="F26" s="89">
        <f>Prehlad!N128</f>
        <v>8.4000000000000012E-3</v>
      </c>
      <c r="G26" s="89">
        <f>Prehlad!W128</f>
        <v>1.478</v>
      </c>
    </row>
    <row r="27" spans="1:7">
      <c r="A27" s="86" t="s">
        <v>416</v>
      </c>
      <c r="B27" s="87">
        <f>Prehlad!H164</f>
        <v>0</v>
      </c>
      <c r="C27" s="87">
        <f>Prehlad!I164</f>
        <v>0</v>
      </c>
      <c r="D27" s="87">
        <f>Prehlad!J164</f>
        <v>0</v>
      </c>
      <c r="E27" s="88">
        <f>Prehlad!L164</f>
        <v>20.88310000000001</v>
      </c>
      <c r="F27" s="89">
        <f>Prehlad!N164</f>
        <v>0.125</v>
      </c>
      <c r="G27" s="89">
        <f>Prehlad!W164</f>
        <v>1544.5430000000003</v>
      </c>
    </row>
    <row r="28" spans="1:7">
      <c r="A28" s="86" t="s">
        <v>503</v>
      </c>
      <c r="B28" s="87">
        <f>Prehlad!H171</f>
        <v>0</v>
      </c>
      <c r="C28" s="87">
        <f>Prehlad!I171</f>
        <v>0</v>
      </c>
      <c r="D28" s="87">
        <f>Prehlad!J171</f>
        <v>0</v>
      </c>
      <c r="E28" s="88">
        <f>Prehlad!L171</f>
        <v>0.43145430000000001</v>
      </c>
      <c r="F28" s="89">
        <f>Prehlad!N171</f>
        <v>0</v>
      </c>
      <c r="G28" s="89">
        <f>Prehlad!W171</f>
        <v>35.829000000000001</v>
      </c>
    </row>
    <row r="29" spans="1:7">
      <c r="A29" s="86" t="s">
        <v>519</v>
      </c>
      <c r="B29" s="87">
        <f>Prehlad!H176</f>
        <v>0</v>
      </c>
      <c r="C29" s="87">
        <f>Prehlad!I176</f>
        <v>0</v>
      </c>
      <c r="D29" s="87">
        <f>Prehlad!J176</f>
        <v>0</v>
      </c>
      <c r="E29" s="88">
        <f>Prehlad!L176</f>
        <v>0.21820200000000001</v>
      </c>
      <c r="F29" s="89">
        <f>Prehlad!N176</f>
        <v>0</v>
      </c>
      <c r="G29" s="89">
        <f>Prehlad!W176</f>
        <v>4.1369999999999996</v>
      </c>
    </row>
    <row r="30" spans="1:7">
      <c r="A30" s="86" t="s">
        <v>529</v>
      </c>
      <c r="B30" s="87">
        <f>Prehlad!H178</f>
        <v>0</v>
      </c>
      <c r="C30" s="87">
        <f>Prehlad!I178</f>
        <v>0</v>
      </c>
      <c r="D30" s="87">
        <f>Prehlad!J178</f>
        <v>0</v>
      </c>
      <c r="E30" s="88">
        <f>Prehlad!L178</f>
        <v>22.655670100000009</v>
      </c>
      <c r="F30" s="89">
        <f>Prehlad!N178</f>
        <v>0.19680000000000003</v>
      </c>
      <c r="G30" s="89">
        <f>Prehlad!W178</f>
        <v>2019.2390000000003</v>
      </c>
    </row>
    <row r="32" spans="1:7">
      <c r="A32" s="86" t="s">
        <v>531</v>
      </c>
      <c r="B32" s="87">
        <f>Prehlad!H183</f>
        <v>0</v>
      </c>
      <c r="C32" s="87">
        <f>Prehlad!I183</f>
        <v>0</v>
      </c>
      <c r="D32" s="87">
        <f>Prehlad!J183</f>
        <v>0</v>
      </c>
      <c r="E32" s="88">
        <f>Prehlad!L183</f>
        <v>0</v>
      </c>
      <c r="F32" s="89">
        <f>Prehlad!N183</f>
        <v>0</v>
      </c>
      <c r="G32" s="89">
        <f>Prehlad!W183</f>
        <v>9.0999999999999998E-2</v>
      </c>
    </row>
    <row r="33" spans="1:7">
      <c r="A33" s="86" t="s">
        <v>541</v>
      </c>
      <c r="B33" s="87">
        <f>Prehlad!H190</f>
        <v>0</v>
      </c>
      <c r="C33" s="87">
        <f>Prehlad!I190</f>
        <v>0</v>
      </c>
      <c r="D33" s="87">
        <f>Prehlad!J190</f>
        <v>0</v>
      </c>
      <c r="E33" s="88">
        <f>Prehlad!L190</f>
        <v>25.648</v>
      </c>
      <c r="F33" s="89">
        <f>Prehlad!N190</f>
        <v>0</v>
      </c>
      <c r="G33" s="89">
        <f>Prehlad!W190</f>
        <v>820.73599999999999</v>
      </c>
    </row>
    <row r="34" spans="1:7">
      <c r="A34" s="86" t="s">
        <v>555</v>
      </c>
      <c r="B34" s="87">
        <f>Prehlad!H192</f>
        <v>0</v>
      </c>
      <c r="C34" s="87">
        <f>Prehlad!I192</f>
        <v>0</v>
      </c>
      <c r="D34" s="87">
        <f>Prehlad!J192</f>
        <v>0</v>
      </c>
      <c r="E34" s="88">
        <f>Prehlad!L192</f>
        <v>25.648</v>
      </c>
      <c r="F34" s="89">
        <f>Prehlad!N192</f>
        <v>0</v>
      </c>
      <c r="G34" s="89">
        <f>Prehlad!W192</f>
        <v>820.827</v>
      </c>
    </row>
    <row r="37" spans="1:7">
      <c r="A37" s="86" t="s">
        <v>556</v>
      </c>
      <c r="B37" s="87">
        <f>Prehlad!H194</f>
        <v>0</v>
      </c>
      <c r="C37" s="87">
        <f>Prehlad!I194</f>
        <v>0</v>
      </c>
      <c r="D37" s="87">
        <f>Prehlad!J194</f>
        <v>0</v>
      </c>
      <c r="E37" s="88">
        <f>Prehlad!L194</f>
        <v>209.20975463000002</v>
      </c>
      <c r="F37" s="89">
        <f>Prehlad!N194</f>
        <v>10.708449999999999</v>
      </c>
      <c r="G37" s="89">
        <f>Prehlad!W194</f>
        <v>3515.1590000000006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4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ColWidth="9.109375" defaultRowHeight="10.199999999999999"/>
  <cols>
    <col min="1" max="1" width="6.6640625" style="95" customWidth="1"/>
    <col min="2" max="2" width="3.6640625" style="96" customWidth="1"/>
    <col min="3" max="3" width="13" style="97" customWidth="1"/>
    <col min="4" max="4" width="35.6640625" style="98" customWidth="1"/>
    <col min="5" max="5" width="10.6640625" style="99" customWidth="1"/>
    <col min="6" max="6" width="5.33203125" style="100" customWidth="1"/>
    <col min="7" max="7" width="8.6640625" style="101" customWidth="1"/>
    <col min="8" max="9" width="9.6640625" style="101" hidden="1" customWidth="1"/>
    <col min="10" max="10" width="9.6640625" style="101" customWidth="1"/>
    <col min="11" max="11" width="7.44140625" style="102" hidden="1" customWidth="1"/>
    <col min="12" max="12" width="8.33203125" style="102" hidden="1" customWidth="1"/>
    <col min="13" max="13" width="9.109375" style="99" hidden="1" customWidth="1"/>
    <col min="14" max="14" width="7" style="99" hidden="1" customWidth="1"/>
    <col min="15" max="15" width="3.5546875" style="100" hidden="1" customWidth="1"/>
    <col min="16" max="16" width="12.6640625" style="100" hidden="1" customWidth="1"/>
    <col min="17" max="19" width="13.33203125" style="99" hidden="1" customWidth="1"/>
    <col min="20" max="20" width="10.5546875" style="103" hidden="1" customWidth="1"/>
    <col min="21" max="21" width="10.33203125" style="103" hidden="1" customWidth="1"/>
    <col min="22" max="22" width="5.6640625" style="103" hidden="1" customWidth="1"/>
    <col min="23" max="23" width="9.109375" style="104" hidden="1" customWidth="1"/>
    <col min="24" max="25" width="5.6640625" style="100" hidden="1" customWidth="1"/>
    <col min="26" max="26" width="7.5546875" style="100" hidden="1" customWidth="1"/>
    <col min="27" max="27" width="24.88671875" style="100" hidden="1" customWidth="1"/>
    <col min="28" max="28" width="4.33203125" style="100" hidden="1" customWidth="1"/>
    <col min="29" max="29" width="8.33203125" style="100" hidden="1" customWidth="1"/>
    <col min="30" max="30" width="8.6640625" style="100" hidden="1" customWidth="1"/>
    <col min="31" max="34" width="9.109375" style="100" hidden="1" customWidth="1"/>
    <col min="35" max="35" width="9.109375" style="86"/>
    <col min="36" max="37" width="0" style="86" hidden="1" customWidth="1"/>
    <col min="38" max="16384" width="9.109375" style="86"/>
  </cols>
  <sheetData>
    <row r="1" spans="1:37" ht="12.75" customHeight="1">
      <c r="A1" s="90" t="s">
        <v>112</v>
      </c>
      <c r="B1" s="86"/>
      <c r="C1" s="86"/>
      <c r="D1" s="86"/>
      <c r="E1" s="90" t="s">
        <v>874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4</v>
      </c>
      <c r="AA1" s="149" t="s">
        <v>5</v>
      </c>
      <c r="AB1" s="83" t="s">
        <v>6</v>
      </c>
      <c r="AC1" s="83" t="s">
        <v>7</v>
      </c>
      <c r="AD1" s="83" t="s">
        <v>8</v>
      </c>
      <c r="AE1" s="125" t="s">
        <v>9</v>
      </c>
      <c r="AF1" s="126" t="s">
        <v>10</v>
      </c>
      <c r="AG1" s="86"/>
      <c r="AH1" s="86"/>
    </row>
    <row r="2" spans="1:37">
      <c r="A2" s="90" t="s">
        <v>113</v>
      </c>
      <c r="B2" s="86"/>
      <c r="C2" s="86"/>
      <c r="D2" s="86"/>
      <c r="E2" s="90" t="s">
        <v>114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11</v>
      </c>
      <c r="AA2" s="84" t="s">
        <v>12</v>
      </c>
      <c r="AB2" s="84" t="s">
        <v>13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14</v>
      </c>
      <c r="B3" s="86"/>
      <c r="C3" s="86"/>
      <c r="D3" s="86"/>
      <c r="E3" s="90" t="s">
        <v>872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15</v>
      </c>
      <c r="AA3" s="84" t="s">
        <v>16</v>
      </c>
      <c r="AB3" s="84" t="s">
        <v>13</v>
      </c>
      <c r="AC3" s="84" t="s">
        <v>17</v>
      </c>
      <c r="AD3" s="85" t="s">
        <v>18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19</v>
      </c>
      <c r="AA4" s="84" t="s">
        <v>20</v>
      </c>
      <c r="AB4" s="84" t="s">
        <v>13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115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21</v>
      </c>
      <c r="AA5" s="84" t="s">
        <v>16</v>
      </c>
      <c r="AB5" s="84" t="s">
        <v>13</v>
      </c>
      <c r="AC5" s="84" t="s">
        <v>17</v>
      </c>
      <c r="AD5" s="85" t="s">
        <v>18</v>
      </c>
      <c r="AE5" s="125">
        <v>4</v>
      </c>
      <c r="AF5" s="130">
        <v>123.4567</v>
      </c>
      <c r="AG5" s="86"/>
      <c r="AH5" s="86"/>
    </row>
    <row r="6" spans="1:37">
      <c r="A6" s="90" t="s">
        <v>116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22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8">
      <c r="A8" s="86"/>
      <c r="B8" s="106"/>
      <c r="C8" s="107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09" t="s">
        <v>34</v>
      </c>
      <c r="L9" s="110"/>
      <c r="M9" s="111" t="s">
        <v>35</v>
      </c>
      <c r="N9" s="110"/>
      <c r="O9" s="92" t="s">
        <v>3</v>
      </c>
      <c r="P9" s="112" t="s">
        <v>36</v>
      </c>
      <c r="Q9" s="115" t="s">
        <v>28</v>
      </c>
      <c r="R9" s="115" t="s">
        <v>28</v>
      </c>
      <c r="S9" s="112" t="s">
        <v>28</v>
      </c>
      <c r="T9" s="116" t="s">
        <v>37</v>
      </c>
      <c r="U9" s="117" t="s">
        <v>38</v>
      </c>
      <c r="V9" s="118" t="s">
        <v>39</v>
      </c>
      <c r="W9" s="92" t="s">
        <v>40</v>
      </c>
      <c r="X9" s="92" t="s">
        <v>41</v>
      </c>
      <c r="Y9" s="92" t="s">
        <v>42</v>
      </c>
      <c r="Z9" s="131" t="s">
        <v>43</v>
      </c>
      <c r="AA9" s="131" t="s">
        <v>44</v>
      </c>
      <c r="AB9" s="92" t="s">
        <v>39</v>
      </c>
      <c r="AC9" s="92" t="s">
        <v>45</v>
      </c>
      <c r="AD9" s="92" t="s">
        <v>46</v>
      </c>
      <c r="AE9" s="132" t="s">
        <v>47</v>
      </c>
      <c r="AF9" s="132" t="s">
        <v>48</v>
      </c>
      <c r="AG9" s="132" t="s">
        <v>28</v>
      </c>
      <c r="AH9" s="132" t="s">
        <v>49</v>
      </c>
      <c r="AJ9" s="86" t="s">
        <v>131</v>
      </c>
      <c r="AK9" s="86" t="s">
        <v>133</v>
      </c>
    </row>
    <row r="10" spans="1:37">
      <c r="A10" s="94" t="s">
        <v>50</v>
      </c>
      <c r="B10" s="94" t="s">
        <v>51</v>
      </c>
      <c r="C10" s="108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13" t="s">
        <v>30</v>
      </c>
      <c r="N10" s="94" t="s">
        <v>33</v>
      </c>
      <c r="O10" s="94" t="s">
        <v>58</v>
      </c>
      <c r="P10" s="114"/>
      <c r="Q10" s="119" t="s">
        <v>59</v>
      </c>
      <c r="R10" s="119" t="s">
        <v>60</v>
      </c>
      <c r="S10" s="114" t="s">
        <v>61</v>
      </c>
      <c r="T10" s="120" t="s">
        <v>62</v>
      </c>
      <c r="U10" s="121" t="s">
        <v>63</v>
      </c>
      <c r="V10" s="122" t="s">
        <v>64</v>
      </c>
      <c r="W10" s="123"/>
      <c r="X10" s="124"/>
      <c r="Y10" s="124"/>
      <c r="Z10" s="133" t="s">
        <v>65</v>
      </c>
      <c r="AA10" s="133" t="s">
        <v>50</v>
      </c>
      <c r="AB10" s="94" t="s">
        <v>66</v>
      </c>
      <c r="AC10" s="124"/>
      <c r="AD10" s="124"/>
      <c r="AE10" s="134"/>
      <c r="AF10" s="134"/>
      <c r="AG10" s="134"/>
      <c r="AH10" s="134"/>
      <c r="AJ10" s="86" t="s">
        <v>132</v>
      </c>
      <c r="AK10" s="86" t="s">
        <v>134</v>
      </c>
    </row>
    <row r="12" spans="1:37">
      <c r="B12" s="144" t="s">
        <v>135</v>
      </c>
    </row>
    <row r="13" spans="1:37">
      <c r="B13" s="97" t="s">
        <v>136</v>
      </c>
    </row>
    <row r="14" spans="1:37">
      <c r="A14" s="95">
        <v>1</v>
      </c>
      <c r="B14" s="96" t="s">
        <v>137</v>
      </c>
      <c r="C14" s="97" t="s">
        <v>138</v>
      </c>
      <c r="D14" s="98" t="s">
        <v>139</v>
      </c>
      <c r="E14" s="99">
        <v>81</v>
      </c>
      <c r="F14" s="100" t="s">
        <v>140</v>
      </c>
      <c r="L14" s="102">
        <f t="shared" ref="L14:L19" si="0">E14*K14</f>
        <v>0</v>
      </c>
      <c r="N14" s="99">
        <f t="shared" ref="N14:N19" si="1">E14*M14</f>
        <v>0</v>
      </c>
      <c r="O14" s="100">
        <v>20</v>
      </c>
      <c r="P14" s="100" t="s">
        <v>141</v>
      </c>
      <c r="V14" s="103" t="s">
        <v>103</v>
      </c>
      <c r="W14" s="104">
        <v>2.835</v>
      </c>
      <c r="X14" s="97" t="s">
        <v>142</v>
      </c>
      <c r="Y14" s="97" t="s">
        <v>138</v>
      </c>
      <c r="Z14" s="100" t="s">
        <v>143</v>
      </c>
      <c r="AB14" s="100">
        <v>1</v>
      </c>
      <c r="AJ14" s="86" t="s">
        <v>144</v>
      </c>
      <c r="AK14" s="86" t="s">
        <v>145</v>
      </c>
    </row>
    <row r="15" spans="1:37">
      <c r="A15" s="95">
        <v>2</v>
      </c>
      <c r="B15" s="96" t="s">
        <v>137</v>
      </c>
      <c r="C15" s="97" t="s">
        <v>146</v>
      </c>
      <c r="D15" s="98" t="s">
        <v>147</v>
      </c>
      <c r="E15" s="99">
        <v>66.08</v>
      </c>
      <c r="F15" s="100" t="s">
        <v>140</v>
      </c>
      <c r="L15" s="102">
        <f t="shared" si="0"/>
        <v>0</v>
      </c>
      <c r="N15" s="99">
        <f t="shared" si="1"/>
        <v>0</v>
      </c>
      <c r="O15" s="100">
        <v>20</v>
      </c>
      <c r="P15" s="100" t="s">
        <v>141</v>
      </c>
      <c r="V15" s="103" t="s">
        <v>103</v>
      </c>
      <c r="W15" s="104">
        <v>65.551000000000002</v>
      </c>
      <c r="X15" s="97" t="s">
        <v>148</v>
      </c>
      <c r="Y15" s="97" t="s">
        <v>146</v>
      </c>
      <c r="Z15" s="100" t="s">
        <v>143</v>
      </c>
      <c r="AB15" s="100">
        <v>1</v>
      </c>
      <c r="AJ15" s="86" t="s">
        <v>144</v>
      </c>
      <c r="AK15" s="86" t="s">
        <v>145</v>
      </c>
    </row>
    <row r="16" spans="1:37">
      <c r="A16" s="95">
        <v>3</v>
      </c>
      <c r="B16" s="96" t="s">
        <v>137</v>
      </c>
      <c r="C16" s="97" t="s">
        <v>149</v>
      </c>
      <c r="D16" s="98" t="s">
        <v>150</v>
      </c>
      <c r="E16" s="99">
        <v>19.824000000000002</v>
      </c>
      <c r="F16" s="100" t="s">
        <v>140</v>
      </c>
      <c r="L16" s="102">
        <f t="shared" si="0"/>
        <v>0</v>
      </c>
      <c r="N16" s="99">
        <f t="shared" si="1"/>
        <v>0</v>
      </c>
      <c r="O16" s="100">
        <v>20</v>
      </c>
      <c r="P16" s="100" t="s">
        <v>141</v>
      </c>
      <c r="V16" s="103" t="s">
        <v>103</v>
      </c>
      <c r="W16" s="104">
        <v>1.8240000000000001</v>
      </c>
      <c r="X16" s="97" t="s">
        <v>151</v>
      </c>
      <c r="Y16" s="97" t="s">
        <v>149</v>
      </c>
      <c r="Z16" s="100" t="s">
        <v>143</v>
      </c>
      <c r="AB16" s="100">
        <v>1</v>
      </c>
      <c r="AJ16" s="86" t="s">
        <v>144</v>
      </c>
      <c r="AK16" s="86" t="s">
        <v>145</v>
      </c>
    </row>
    <row r="17" spans="1:37">
      <c r="A17" s="95">
        <v>4</v>
      </c>
      <c r="B17" s="96" t="s">
        <v>137</v>
      </c>
      <c r="C17" s="97" t="s">
        <v>152</v>
      </c>
      <c r="D17" s="98" t="s">
        <v>153</v>
      </c>
      <c r="E17" s="99">
        <v>28.32</v>
      </c>
      <c r="F17" s="100" t="s">
        <v>140</v>
      </c>
      <c r="L17" s="102">
        <f t="shared" si="0"/>
        <v>0</v>
      </c>
      <c r="N17" s="99">
        <f t="shared" si="1"/>
        <v>0</v>
      </c>
      <c r="O17" s="100">
        <v>20</v>
      </c>
      <c r="P17" s="100" t="s">
        <v>141</v>
      </c>
      <c r="V17" s="103" t="s">
        <v>103</v>
      </c>
      <c r="W17" s="104">
        <v>115.319</v>
      </c>
      <c r="X17" s="97" t="s">
        <v>154</v>
      </c>
      <c r="Y17" s="97" t="s">
        <v>152</v>
      </c>
      <c r="Z17" s="100" t="s">
        <v>143</v>
      </c>
      <c r="AB17" s="100">
        <v>1</v>
      </c>
      <c r="AJ17" s="86" t="s">
        <v>144</v>
      </c>
      <c r="AK17" s="86" t="s">
        <v>145</v>
      </c>
    </row>
    <row r="18" spans="1:37">
      <c r="A18" s="95">
        <v>5</v>
      </c>
      <c r="B18" s="96" t="s">
        <v>137</v>
      </c>
      <c r="C18" s="97" t="s">
        <v>155</v>
      </c>
      <c r="D18" s="98" t="s">
        <v>156</v>
      </c>
      <c r="E18" s="99">
        <v>58.747</v>
      </c>
      <c r="F18" s="100" t="s">
        <v>140</v>
      </c>
      <c r="L18" s="102">
        <f t="shared" si="0"/>
        <v>0</v>
      </c>
      <c r="N18" s="99">
        <f t="shared" si="1"/>
        <v>0</v>
      </c>
      <c r="O18" s="100">
        <v>20</v>
      </c>
      <c r="P18" s="100" t="s">
        <v>141</v>
      </c>
      <c r="V18" s="103" t="s">
        <v>103</v>
      </c>
      <c r="W18" s="104">
        <v>4.0540000000000003</v>
      </c>
      <c r="X18" s="97" t="s">
        <v>157</v>
      </c>
      <c r="Y18" s="97" t="s">
        <v>155</v>
      </c>
      <c r="Z18" s="100" t="s">
        <v>158</v>
      </c>
      <c r="AB18" s="100">
        <v>1</v>
      </c>
      <c r="AJ18" s="86" t="s">
        <v>144</v>
      </c>
      <c r="AK18" s="86" t="s">
        <v>145</v>
      </c>
    </row>
    <row r="19" spans="1:37">
      <c r="A19" s="95">
        <v>6</v>
      </c>
      <c r="B19" s="96" t="s">
        <v>137</v>
      </c>
      <c r="C19" s="97" t="s">
        <v>159</v>
      </c>
      <c r="D19" s="98" t="s">
        <v>160</v>
      </c>
      <c r="E19" s="99">
        <v>35.652999999999999</v>
      </c>
      <c r="F19" s="100" t="s">
        <v>140</v>
      </c>
      <c r="L19" s="102">
        <f t="shared" si="0"/>
        <v>0</v>
      </c>
      <c r="N19" s="99">
        <f t="shared" si="1"/>
        <v>0</v>
      </c>
      <c r="O19" s="100">
        <v>20</v>
      </c>
      <c r="P19" s="100" t="s">
        <v>141</v>
      </c>
      <c r="V19" s="103" t="s">
        <v>103</v>
      </c>
      <c r="W19" s="104">
        <v>9.84</v>
      </c>
      <c r="X19" s="97" t="s">
        <v>161</v>
      </c>
      <c r="Y19" s="97" t="s">
        <v>159</v>
      </c>
      <c r="Z19" s="100" t="s">
        <v>143</v>
      </c>
      <c r="AB19" s="100">
        <v>1</v>
      </c>
      <c r="AJ19" s="86" t="s">
        <v>144</v>
      </c>
      <c r="AK19" s="86" t="s">
        <v>145</v>
      </c>
    </row>
    <row r="20" spans="1:37">
      <c r="D20" s="145" t="s">
        <v>162</v>
      </c>
      <c r="E20" s="146"/>
      <c r="H20" s="146"/>
      <c r="I20" s="146"/>
      <c r="J20" s="146"/>
      <c r="L20" s="147">
        <f>SUM(L12:L19)</f>
        <v>0</v>
      </c>
      <c r="N20" s="148">
        <f>SUM(N12:N19)</f>
        <v>0</v>
      </c>
      <c r="W20" s="104">
        <f>SUM(W12:W19)</f>
        <v>199.423</v>
      </c>
    </row>
    <row r="22" spans="1:37">
      <c r="B22" s="97" t="s">
        <v>163</v>
      </c>
    </row>
    <row r="23" spans="1:37">
      <c r="A23" s="95">
        <v>7</v>
      </c>
      <c r="B23" s="96" t="s">
        <v>164</v>
      </c>
      <c r="C23" s="97" t="s">
        <v>165</v>
      </c>
      <c r="D23" s="98" t="s">
        <v>166</v>
      </c>
      <c r="E23" s="99">
        <v>1.236</v>
      </c>
      <c r="F23" s="100" t="s">
        <v>140</v>
      </c>
      <c r="K23" s="102">
        <v>2.4193099999999998</v>
      </c>
      <c r="L23" s="102">
        <f>E23*K23</f>
        <v>2.9902671599999997</v>
      </c>
      <c r="N23" s="99">
        <f>E23*M23</f>
        <v>0</v>
      </c>
      <c r="O23" s="100">
        <v>20</v>
      </c>
      <c r="P23" s="100" t="s">
        <v>141</v>
      </c>
      <c r="V23" s="103" t="s">
        <v>103</v>
      </c>
      <c r="W23" s="104">
        <v>0.56399999999999995</v>
      </c>
      <c r="X23" s="97" t="s">
        <v>167</v>
      </c>
      <c r="Y23" s="97" t="s">
        <v>165</v>
      </c>
      <c r="Z23" s="100" t="s">
        <v>168</v>
      </c>
      <c r="AB23" s="100">
        <v>1</v>
      </c>
      <c r="AJ23" s="86" t="s">
        <v>144</v>
      </c>
      <c r="AK23" s="86" t="s">
        <v>145</v>
      </c>
    </row>
    <row r="24" spans="1:37">
      <c r="A24" s="95">
        <v>8</v>
      </c>
      <c r="B24" s="96" t="s">
        <v>164</v>
      </c>
      <c r="C24" s="97" t="s">
        <v>169</v>
      </c>
      <c r="D24" s="98" t="s">
        <v>170</v>
      </c>
      <c r="E24" s="99">
        <v>52.247</v>
      </c>
      <c r="F24" s="100" t="s">
        <v>140</v>
      </c>
      <c r="K24" s="102">
        <v>2.3174000000000001</v>
      </c>
      <c r="L24" s="102">
        <f>E24*K24</f>
        <v>121.07719780000001</v>
      </c>
      <c r="N24" s="99">
        <f>E24*M24</f>
        <v>0</v>
      </c>
      <c r="O24" s="100">
        <v>20</v>
      </c>
      <c r="P24" s="100" t="s">
        <v>141</v>
      </c>
      <c r="V24" s="103" t="s">
        <v>103</v>
      </c>
      <c r="W24" s="104">
        <v>27.481999999999999</v>
      </c>
      <c r="X24" s="97" t="s">
        <v>171</v>
      </c>
      <c r="Y24" s="97" t="s">
        <v>169</v>
      </c>
      <c r="Z24" s="100" t="s">
        <v>168</v>
      </c>
      <c r="AB24" s="100">
        <v>1</v>
      </c>
      <c r="AJ24" s="86" t="s">
        <v>144</v>
      </c>
      <c r="AK24" s="86" t="s">
        <v>145</v>
      </c>
    </row>
    <row r="25" spans="1:37">
      <c r="A25" s="95">
        <v>9</v>
      </c>
      <c r="B25" s="96" t="s">
        <v>164</v>
      </c>
      <c r="C25" s="97" t="s">
        <v>172</v>
      </c>
      <c r="D25" s="98" t="s">
        <v>173</v>
      </c>
      <c r="E25" s="99">
        <v>3.6989999999999998</v>
      </c>
      <c r="F25" s="100" t="s">
        <v>174</v>
      </c>
      <c r="K25" s="102">
        <v>1.1499699999999999</v>
      </c>
      <c r="L25" s="102">
        <f>E25*K25</f>
        <v>4.2537390299999993</v>
      </c>
      <c r="N25" s="99">
        <f>E25*M25</f>
        <v>0</v>
      </c>
      <c r="O25" s="100">
        <v>20</v>
      </c>
      <c r="P25" s="100" t="s">
        <v>141</v>
      </c>
      <c r="V25" s="103" t="s">
        <v>103</v>
      </c>
      <c r="W25" s="104">
        <v>142.52199999999999</v>
      </c>
      <c r="X25" s="97" t="s">
        <v>175</v>
      </c>
      <c r="Y25" s="97" t="s">
        <v>172</v>
      </c>
      <c r="Z25" s="100" t="s">
        <v>168</v>
      </c>
      <c r="AB25" s="100">
        <v>1</v>
      </c>
      <c r="AJ25" s="86" t="s">
        <v>144</v>
      </c>
      <c r="AK25" s="86" t="s">
        <v>145</v>
      </c>
    </row>
    <row r="26" spans="1:37">
      <c r="A26" s="95">
        <v>10</v>
      </c>
      <c r="B26" s="96" t="s">
        <v>164</v>
      </c>
      <c r="C26" s="97" t="s">
        <v>176</v>
      </c>
      <c r="D26" s="98" t="s">
        <v>177</v>
      </c>
      <c r="E26" s="99">
        <v>1.115</v>
      </c>
      <c r="F26" s="100" t="s">
        <v>174</v>
      </c>
      <c r="K26" s="102">
        <v>0.98900999999999994</v>
      </c>
      <c r="L26" s="102">
        <f>E26*K26</f>
        <v>1.10274615</v>
      </c>
      <c r="N26" s="99">
        <f>E26*M26</f>
        <v>0</v>
      </c>
      <c r="O26" s="100">
        <v>20</v>
      </c>
      <c r="P26" s="100" t="s">
        <v>141</v>
      </c>
      <c r="V26" s="103" t="s">
        <v>103</v>
      </c>
      <c r="W26" s="104">
        <v>16.983000000000001</v>
      </c>
      <c r="X26" s="97" t="s">
        <v>178</v>
      </c>
      <c r="Y26" s="97" t="s">
        <v>176</v>
      </c>
      <c r="Z26" s="100" t="s">
        <v>168</v>
      </c>
      <c r="AB26" s="100">
        <v>1</v>
      </c>
      <c r="AJ26" s="86" t="s">
        <v>144</v>
      </c>
      <c r="AK26" s="86" t="s">
        <v>145</v>
      </c>
    </row>
    <row r="27" spans="1:37">
      <c r="D27" s="145" t="s">
        <v>179</v>
      </c>
      <c r="E27" s="146"/>
      <c r="H27" s="146"/>
      <c r="I27" s="146"/>
      <c r="J27" s="146"/>
      <c r="L27" s="147">
        <f>SUM(L22:L26)</f>
        <v>129.42395014000002</v>
      </c>
      <c r="N27" s="148">
        <f>SUM(N22:N26)</f>
        <v>0</v>
      </c>
      <c r="W27" s="104">
        <f>SUM(W22:W26)</f>
        <v>187.55099999999999</v>
      </c>
    </row>
    <row r="29" spans="1:37">
      <c r="B29" s="97" t="s">
        <v>180</v>
      </c>
    </row>
    <row r="30" spans="1:37" ht="20.399999999999999">
      <c r="A30" s="95">
        <v>11</v>
      </c>
      <c r="B30" s="96" t="s">
        <v>181</v>
      </c>
      <c r="C30" s="97" t="s">
        <v>182</v>
      </c>
      <c r="D30" s="98" t="s">
        <v>183</v>
      </c>
      <c r="E30" s="99">
        <v>2.2000000000000002</v>
      </c>
      <c r="F30" s="100" t="s">
        <v>140</v>
      </c>
      <c r="K30" s="102">
        <v>1.0552999999999999</v>
      </c>
      <c r="L30" s="102">
        <f>E30*K30</f>
        <v>2.3216600000000001</v>
      </c>
      <c r="N30" s="99">
        <f>E30*M30</f>
        <v>0</v>
      </c>
      <c r="O30" s="100">
        <v>20</v>
      </c>
      <c r="P30" s="100" t="s">
        <v>141</v>
      </c>
      <c r="V30" s="103" t="s">
        <v>103</v>
      </c>
      <c r="W30" s="104">
        <v>8.1379999999999999</v>
      </c>
      <c r="X30" s="97" t="s">
        <v>184</v>
      </c>
      <c r="Y30" s="97" t="s">
        <v>182</v>
      </c>
      <c r="Z30" s="100" t="s">
        <v>185</v>
      </c>
      <c r="AB30" s="100">
        <v>7</v>
      </c>
      <c r="AJ30" s="86" t="s">
        <v>144</v>
      </c>
      <c r="AK30" s="86" t="s">
        <v>145</v>
      </c>
    </row>
    <row r="31" spans="1:37">
      <c r="A31" s="95">
        <v>12</v>
      </c>
      <c r="B31" s="96" t="s">
        <v>164</v>
      </c>
      <c r="C31" s="97" t="s">
        <v>186</v>
      </c>
      <c r="D31" s="98" t="s">
        <v>187</v>
      </c>
      <c r="E31" s="99">
        <v>3</v>
      </c>
      <c r="F31" s="100" t="s">
        <v>188</v>
      </c>
      <c r="K31" s="102">
        <v>5.0689999999999999E-2</v>
      </c>
      <c r="L31" s="102">
        <f>E31*K31</f>
        <v>0.15206999999999998</v>
      </c>
      <c r="N31" s="99">
        <f>E31*M31</f>
        <v>0</v>
      </c>
      <c r="O31" s="100">
        <v>20</v>
      </c>
      <c r="P31" s="100" t="s">
        <v>141</v>
      </c>
      <c r="V31" s="103" t="s">
        <v>103</v>
      </c>
      <c r="W31" s="104">
        <v>0.69599999999999995</v>
      </c>
      <c r="X31" s="97" t="s">
        <v>189</v>
      </c>
      <c r="Y31" s="97" t="s">
        <v>186</v>
      </c>
      <c r="Z31" s="100" t="s">
        <v>185</v>
      </c>
      <c r="AB31" s="100">
        <v>1</v>
      </c>
      <c r="AJ31" s="86" t="s">
        <v>144</v>
      </c>
      <c r="AK31" s="86" t="s">
        <v>145</v>
      </c>
    </row>
    <row r="32" spans="1:37">
      <c r="A32" s="95">
        <v>13</v>
      </c>
      <c r="B32" s="96" t="s">
        <v>164</v>
      </c>
      <c r="C32" s="97" t="s">
        <v>190</v>
      </c>
      <c r="D32" s="98" t="s">
        <v>191</v>
      </c>
      <c r="E32" s="99">
        <v>3</v>
      </c>
      <c r="F32" s="100" t="s">
        <v>188</v>
      </c>
      <c r="K32" s="102">
        <v>5.3859999999999998E-2</v>
      </c>
      <c r="L32" s="102">
        <f>E32*K32</f>
        <v>0.16158</v>
      </c>
      <c r="N32" s="99">
        <f>E32*M32</f>
        <v>0</v>
      </c>
      <c r="O32" s="100">
        <v>20</v>
      </c>
      <c r="P32" s="100" t="s">
        <v>141</v>
      </c>
      <c r="V32" s="103" t="s">
        <v>103</v>
      </c>
      <c r="W32" s="104">
        <v>0.69599999999999995</v>
      </c>
      <c r="X32" s="97" t="s">
        <v>192</v>
      </c>
      <c r="Y32" s="97" t="s">
        <v>190</v>
      </c>
      <c r="Z32" s="100" t="s">
        <v>185</v>
      </c>
      <c r="AB32" s="100">
        <v>1</v>
      </c>
      <c r="AJ32" s="86" t="s">
        <v>144</v>
      </c>
      <c r="AK32" s="86" t="s">
        <v>145</v>
      </c>
    </row>
    <row r="33" spans="1:37">
      <c r="D33" s="145" t="s">
        <v>193</v>
      </c>
      <c r="E33" s="146"/>
      <c r="H33" s="146"/>
      <c r="I33" s="146"/>
      <c r="J33" s="146"/>
      <c r="L33" s="147">
        <f>SUM(L29:L32)</f>
        <v>2.63531</v>
      </c>
      <c r="N33" s="148">
        <f>SUM(N29:N32)</f>
        <v>0</v>
      </c>
      <c r="W33" s="104">
        <f>SUM(W29:W32)</f>
        <v>9.5299999999999994</v>
      </c>
    </row>
    <row r="35" spans="1:37">
      <c r="B35" s="97" t="s">
        <v>194</v>
      </c>
    </row>
    <row r="36" spans="1:37" ht="20.399999999999999">
      <c r="A36" s="95">
        <v>14</v>
      </c>
      <c r="B36" s="96" t="s">
        <v>164</v>
      </c>
      <c r="C36" s="97" t="s">
        <v>195</v>
      </c>
      <c r="D36" s="98" t="s">
        <v>196</v>
      </c>
      <c r="E36" s="99">
        <v>133.69999999999999</v>
      </c>
      <c r="F36" s="100" t="s">
        <v>197</v>
      </c>
      <c r="K36" s="102">
        <v>1.06E-2</v>
      </c>
      <c r="L36" s="102">
        <f>E36*K36</f>
        <v>1.4172199999999999</v>
      </c>
      <c r="N36" s="99">
        <f>E36*M36</f>
        <v>0</v>
      </c>
      <c r="O36" s="100">
        <v>20</v>
      </c>
      <c r="P36" s="100" t="s">
        <v>141</v>
      </c>
      <c r="V36" s="103" t="s">
        <v>103</v>
      </c>
      <c r="W36" s="104">
        <v>17.381</v>
      </c>
      <c r="X36" s="97" t="s">
        <v>198</v>
      </c>
      <c r="Y36" s="97" t="s">
        <v>195</v>
      </c>
      <c r="Z36" s="100" t="s">
        <v>168</v>
      </c>
      <c r="AB36" s="100">
        <v>7</v>
      </c>
      <c r="AJ36" s="86" t="s">
        <v>144</v>
      </c>
      <c r="AK36" s="86" t="s">
        <v>145</v>
      </c>
    </row>
    <row r="37" spans="1:37">
      <c r="D37" s="145" t="s">
        <v>199</v>
      </c>
      <c r="E37" s="146"/>
      <c r="H37" s="146"/>
      <c r="I37" s="146"/>
      <c r="J37" s="146"/>
      <c r="L37" s="147">
        <f>SUM(L35:L36)</f>
        <v>1.4172199999999999</v>
      </c>
      <c r="N37" s="148">
        <f>SUM(N35:N36)</f>
        <v>0</v>
      </c>
      <c r="W37" s="104">
        <f>SUM(W35:W36)</f>
        <v>17.381</v>
      </c>
    </row>
    <row r="39" spans="1:37">
      <c r="B39" s="97" t="s">
        <v>200</v>
      </c>
    </row>
    <row r="40" spans="1:37">
      <c r="A40" s="95">
        <v>15</v>
      </c>
      <c r="B40" s="96" t="s">
        <v>181</v>
      </c>
      <c r="C40" s="97" t="s">
        <v>201</v>
      </c>
      <c r="D40" s="98" t="s">
        <v>202</v>
      </c>
      <c r="E40" s="99">
        <v>29</v>
      </c>
      <c r="F40" s="100" t="s">
        <v>197</v>
      </c>
      <c r="K40" s="102">
        <v>5.9029999999999999E-2</v>
      </c>
      <c r="L40" s="102">
        <f t="shared" ref="L40:L45" si="2">E40*K40</f>
        <v>1.71187</v>
      </c>
      <c r="N40" s="99">
        <f t="shared" ref="N40:N45" si="3">E40*M40</f>
        <v>0</v>
      </c>
      <c r="O40" s="100">
        <v>20</v>
      </c>
      <c r="P40" s="100" t="s">
        <v>141</v>
      </c>
      <c r="V40" s="103" t="s">
        <v>103</v>
      </c>
      <c r="W40" s="104">
        <v>30.914000000000001</v>
      </c>
      <c r="X40" s="97" t="s">
        <v>203</v>
      </c>
      <c r="Y40" s="97" t="s">
        <v>201</v>
      </c>
      <c r="Z40" s="100" t="s">
        <v>204</v>
      </c>
      <c r="AB40" s="100">
        <v>7</v>
      </c>
      <c r="AJ40" s="86" t="s">
        <v>144</v>
      </c>
      <c r="AK40" s="86" t="s">
        <v>145</v>
      </c>
    </row>
    <row r="41" spans="1:37">
      <c r="A41" s="95">
        <v>16</v>
      </c>
      <c r="B41" s="96" t="s">
        <v>164</v>
      </c>
      <c r="C41" s="97" t="s">
        <v>205</v>
      </c>
      <c r="D41" s="98" t="s">
        <v>206</v>
      </c>
      <c r="E41" s="99">
        <v>2</v>
      </c>
      <c r="F41" s="100" t="s">
        <v>197</v>
      </c>
      <c r="K41" s="102">
        <v>5.7230000000000003E-2</v>
      </c>
      <c r="L41" s="102">
        <f t="shared" si="2"/>
        <v>0.11446000000000001</v>
      </c>
      <c r="N41" s="99">
        <f t="shared" si="3"/>
        <v>0</v>
      </c>
      <c r="O41" s="100">
        <v>20</v>
      </c>
      <c r="P41" s="100" t="s">
        <v>141</v>
      </c>
      <c r="V41" s="103" t="s">
        <v>103</v>
      </c>
      <c r="W41" s="104">
        <v>3.0019999999999998</v>
      </c>
      <c r="X41" s="97" t="s">
        <v>207</v>
      </c>
      <c r="Y41" s="97" t="s">
        <v>205</v>
      </c>
      <c r="Z41" s="100" t="s">
        <v>204</v>
      </c>
      <c r="AB41" s="100">
        <v>1</v>
      </c>
      <c r="AJ41" s="86" t="s">
        <v>144</v>
      </c>
      <c r="AK41" s="86" t="s">
        <v>145</v>
      </c>
    </row>
    <row r="42" spans="1:37">
      <c r="A42" s="95">
        <v>17</v>
      </c>
      <c r="B42" s="96" t="s">
        <v>164</v>
      </c>
      <c r="C42" s="97" t="s">
        <v>208</v>
      </c>
      <c r="D42" s="98" t="s">
        <v>209</v>
      </c>
      <c r="E42" s="99">
        <v>9.8940000000000001</v>
      </c>
      <c r="F42" s="100" t="s">
        <v>140</v>
      </c>
      <c r="K42" s="102">
        <v>2.42103</v>
      </c>
      <c r="L42" s="102">
        <f t="shared" si="2"/>
        <v>23.953670819999999</v>
      </c>
      <c r="N42" s="99">
        <f t="shared" si="3"/>
        <v>0</v>
      </c>
      <c r="O42" s="100">
        <v>20</v>
      </c>
      <c r="P42" s="100" t="s">
        <v>141</v>
      </c>
      <c r="V42" s="103" t="s">
        <v>103</v>
      </c>
      <c r="W42" s="104">
        <v>30.582000000000001</v>
      </c>
      <c r="X42" s="97" t="s">
        <v>210</v>
      </c>
      <c r="Y42" s="97" t="s">
        <v>208</v>
      </c>
      <c r="Z42" s="100" t="s">
        <v>168</v>
      </c>
      <c r="AB42" s="100">
        <v>1</v>
      </c>
      <c r="AJ42" s="86" t="s">
        <v>144</v>
      </c>
      <c r="AK42" s="86" t="s">
        <v>145</v>
      </c>
    </row>
    <row r="43" spans="1:37">
      <c r="A43" s="95">
        <v>18</v>
      </c>
      <c r="B43" s="96" t="s">
        <v>164</v>
      </c>
      <c r="C43" s="97" t="s">
        <v>211</v>
      </c>
      <c r="D43" s="98" t="s">
        <v>212</v>
      </c>
      <c r="E43" s="99">
        <v>0.29699999999999999</v>
      </c>
      <c r="F43" s="100" t="s">
        <v>174</v>
      </c>
      <c r="K43" s="102">
        <v>0.98900999999999994</v>
      </c>
      <c r="L43" s="102">
        <f t="shared" si="2"/>
        <v>0.29373596999999996</v>
      </c>
      <c r="N43" s="99">
        <f t="shared" si="3"/>
        <v>0</v>
      </c>
      <c r="O43" s="100">
        <v>20</v>
      </c>
      <c r="P43" s="100" t="s">
        <v>141</v>
      </c>
      <c r="V43" s="103" t="s">
        <v>103</v>
      </c>
      <c r="W43" s="104">
        <v>4.524</v>
      </c>
      <c r="X43" s="97" t="s">
        <v>213</v>
      </c>
      <c r="Y43" s="97" t="s">
        <v>211</v>
      </c>
      <c r="Z43" s="100" t="s">
        <v>168</v>
      </c>
      <c r="AB43" s="100">
        <v>1</v>
      </c>
      <c r="AJ43" s="86" t="s">
        <v>144</v>
      </c>
      <c r="AK43" s="86" t="s">
        <v>145</v>
      </c>
    </row>
    <row r="44" spans="1:37">
      <c r="A44" s="95">
        <v>19</v>
      </c>
      <c r="B44" s="96" t="s">
        <v>164</v>
      </c>
      <c r="C44" s="97" t="s">
        <v>214</v>
      </c>
      <c r="D44" s="98" t="s">
        <v>215</v>
      </c>
      <c r="E44" s="99">
        <v>133.69999999999999</v>
      </c>
      <c r="F44" s="100" t="s">
        <v>197</v>
      </c>
      <c r="K44" s="102">
        <v>8.7600000000000004E-3</v>
      </c>
      <c r="L44" s="102">
        <f t="shared" si="2"/>
        <v>1.1712119999999999</v>
      </c>
      <c r="N44" s="99">
        <f t="shared" si="3"/>
        <v>0</v>
      </c>
      <c r="O44" s="100">
        <v>20</v>
      </c>
      <c r="P44" s="100" t="s">
        <v>141</v>
      </c>
      <c r="V44" s="103" t="s">
        <v>103</v>
      </c>
      <c r="W44" s="104">
        <v>61.636000000000003</v>
      </c>
      <c r="X44" s="97" t="s">
        <v>216</v>
      </c>
      <c r="Y44" s="97" t="s">
        <v>214</v>
      </c>
      <c r="Z44" s="100" t="s">
        <v>217</v>
      </c>
      <c r="AB44" s="100">
        <v>1</v>
      </c>
      <c r="AJ44" s="86" t="s">
        <v>144</v>
      </c>
      <c r="AK44" s="86" t="s">
        <v>145</v>
      </c>
    </row>
    <row r="45" spans="1:37" ht="20.399999999999999">
      <c r="A45" s="95">
        <v>20</v>
      </c>
      <c r="B45" s="96" t="s">
        <v>164</v>
      </c>
      <c r="C45" s="97" t="s">
        <v>218</v>
      </c>
      <c r="D45" s="98" t="s">
        <v>219</v>
      </c>
      <c r="E45" s="99">
        <v>0.9</v>
      </c>
      <c r="F45" s="100" t="s">
        <v>197</v>
      </c>
      <c r="K45" s="102">
        <v>0.105</v>
      </c>
      <c r="L45" s="102">
        <f t="shared" si="2"/>
        <v>9.4500000000000001E-2</v>
      </c>
      <c r="N45" s="99">
        <f t="shared" si="3"/>
        <v>0</v>
      </c>
      <c r="O45" s="100">
        <v>20</v>
      </c>
      <c r="P45" s="100" t="s">
        <v>141</v>
      </c>
      <c r="V45" s="103" t="s">
        <v>103</v>
      </c>
      <c r="W45" s="104">
        <v>0.56699999999999995</v>
      </c>
      <c r="X45" s="97" t="s">
        <v>220</v>
      </c>
      <c r="Y45" s="97" t="s">
        <v>218</v>
      </c>
      <c r="Z45" s="100" t="s">
        <v>168</v>
      </c>
      <c r="AB45" s="100">
        <v>1</v>
      </c>
      <c r="AJ45" s="86" t="s">
        <v>144</v>
      </c>
      <c r="AK45" s="86" t="s">
        <v>145</v>
      </c>
    </row>
    <row r="46" spans="1:37">
      <c r="D46" s="145" t="s">
        <v>221</v>
      </c>
      <c r="E46" s="146"/>
      <c r="H46" s="146"/>
      <c r="I46" s="146"/>
      <c r="J46" s="146"/>
      <c r="L46" s="147">
        <f>SUM(L39:L45)</f>
        <v>27.339448789999999</v>
      </c>
      <c r="N46" s="148">
        <f>SUM(N39:N45)</f>
        <v>0</v>
      </c>
      <c r="W46" s="104">
        <f>SUM(W39:W45)</f>
        <v>131.22500000000002</v>
      </c>
    </row>
    <row r="48" spans="1:37">
      <c r="B48" s="97" t="s">
        <v>222</v>
      </c>
    </row>
    <row r="49" spans="1:37" ht="20.399999999999999">
      <c r="A49" s="95">
        <v>21</v>
      </c>
      <c r="B49" s="96" t="s">
        <v>164</v>
      </c>
      <c r="C49" s="97" t="s">
        <v>223</v>
      </c>
      <c r="D49" s="98" t="s">
        <v>224</v>
      </c>
      <c r="E49" s="99">
        <v>15</v>
      </c>
      <c r="F49" s="100" t="s">
        <v>197</v>
      </c>
      <c r="K49" s="102">
        <v>6.3000000000000003E-4</v>
      </c>
      <c r="L49" s="102">
        <f t="shared" ref="L49:L72" si="4">E49*K49</f>
        <v>9.4500000000000001E-3</v>
      </c>
      <c r="N49" s="99">
        <f t="shared" ref="N49:N72" si="5">E49*M49</f>
        <v>0</v>
      </c>
      <c r="O49" s="100">
        <v>20</v>
      </c>
      <c r="P49" s="100" t="s">
        <v>141</v>
      </c>
      <c r="V49" s="103" t="s">
        <v>103</v>
      </c>
      <c r="W49" s="104">
        <v>2.91</v>
      </c>
      <c r="X49" s="97" t="s">
        <v>225</v>
      </c>
      <c r="Y49" s="97" t="s">
        <v>223</v>
      </c>
      <c r="Z49" s="100" t="s">
        <v>217</v>
      </c>
      <c r="AB49" s="100">
        <v>1</v>
      </c>
      <c r="AJ49" s="86" t="s">
        <v>144</v>
      </c>
      <c r="AK49" s="86" t="s">
        <v>145</v>
      </c>
    </row>
    <row r="50" spans="1:37">
      <c r="A50" s="95">
        <v>22</v>
      </c>
      <c r="B50" s="96" t="s">
        <v>226</v>
      </c>
      <c r="C50" s="97" t="s">
        <v>227</v>
      </c>
      <c r="D50" s="98" t="s">
        <v>228</v>
      </c>
      <c r="E50" s="99">
        <v>7.19</v>
      </c>
      <c r="F50" s="100" t="s">
        <v>197</v>
      </c>
      <c r="K50" s="102">
        <v>3.2399999999999998E-3</v>
      </c>
      <c r="L50" s="102">
        <f t="shared" si="4"/>
        <v>2.32956E-2</v>
      </c>
      <c r="N50" s="99">
        <f t="shared" si="5"/>
        <v>0</v>
      </c>
      <c r="O50" s="100">
        <v>20</v>
      </c>
      <c r="P50" s="100" t="s">
        <v>141</v>
      </c>
      <c r="V50" s="103" t="s">
        <v>103</v>
      </c>
      <c r="W50" s="104">
        <v>3.02</v>
      </c>
      <c r="X50" s="97" t="s">
        <v>229</v>
      </c>
      <c r="Y50" s="97" t="s">
        <v>227</v>
      </c>
      <c r="Z50" s="100" t="s">
        <v>230</v>
      </c>
      <c r="AB50" s="100">
        <v>7</v>
      </c>
      <c r="AJ50" s="86" t="s">
        <v>144</v>
      </c>
      <c r="AK50" s="86" t="s">
        <v>145</v>
      </c>
    </row>
    <row r="51" spans="1:37" ht="20.399999999999999">
      <c r="A51" s="95">
        <v>23</v>
      </c>
      <c r="B51" s="96" t="s">
        <v>164</v>
      </c>
      <c r="C51" s="97" t="s">
        <v>231</v>
      </c>
      <c r="D51" s="98" t="s">
        <v>232</v>
      </c>
      <c r="E51" s="99">
        <v>133.69999999999999</v>
      </c>
      <c r="F51" s="100" t="s">
        <v>197</v>
      </c>
      <c r="K51" s="102">
        <v>2.0000000000000002E-5</v>
      </c>
      <c r="L51" s="102">
        <f t="shared" si="4"/>
        <v>2.6740000000000002E-3</v>
      </c>
      <c r="N51" s="99">
        <f t="shared" si="5"/>
        <v>0</v>
      </c>
      <c r="O51" s="100">
        <v>20</v>
      </c>
      <c r="P51" s="100" t="s">
        <v>141</v>
      </c>
      <c r="V51" s="103" t="s">
        <v>103</v>
      </c>
      <c r="W51" s="104">
        <v>37.837000000000003</v>
      </c>
      <c r="X51" s="97" t="s">
        <v>233</v>
      </c>
      <c r="Y51" s="97" t="s">
        <v>231</v>
      </c>
      <c r="Z51" s="100" t="s">
        <v>234</v>
      </c>
      <c r="AB51" s="100">
        <v>1</v>
      </c>
      <c r="AJ51" s="86" t="s">
        <v>144</v>
      </c>
      <c r="AK51" s="86" t="s">
        <v>145</v>
      </c>
    </row>
    <row r="52" spans="1:37">
      <c r="A52" s="95">
        <v>24</v>
      </c>
      <c r="B52" s="96" t="s">
        <v>164</v>
      </c>
      <c r="C52" s="97" t="s">
        <v>235</v>
      </c>
      <c r="D52" s="98" t="s">
        <v>236</v>
      </c>
      <c r="E52" s="99">
        <v>1</v>
      </c>
      <c r="F52" s="100" t="s">
        <v>237</v>
      </c>
      <c r="K52" s="102">
        <v>5.0000000000000002E-5</v>
      </c>
      <c r="L52" s="102">
        <f t="shared" si="4"/>
        <v>5.0000000000000002E-5</v>
      </c>
      <c r="N52" s="99">
        <f t="shared" si="5"/>
        <v>0</v>
      </c>
      <c r="O52" s="100">
        <v>20</v>
      </c>
      <c r="P52" s="100" t="s">
        <v>141</v>
      </c>
      <c r="V52" s="103" t="s">
        <v>103</v>
      </c>
      <c r="W52" s="104">
        <v>0.35099999999999998</v>
      </c>
      <c r="X52" s="97" t="s">
        <v>238</v>
      </c>
      <c r="Y52" s="97" t="s">
        <v>235</v>
      </c>
      <c r="Z52" s="100" t="s">
        <v>234</v>
      </c>
      <c r="AB52" s="100">
        <v>7</v>
      </c>
      <c r="AJ52" s="86" t="s">
        <v>144</v>
      </c>
      <c r="AK52" s="86" t="s">
        <v>145</v>
      </c>
    </row>
    <row r="53" spans="1:37" ht="20.399999999999999">
      <c r="A53" s="95">
        <v>25</v>
      </c>
      <c r="B53" s="96" t="s">
        <v>164</v>
      </c>
      <c r="C53" s="97" t="s">
        <v>239</v>
      </c>
      <c r="D53" s="98" t="s">
        <v>240</v>
      </c>
      <c r="E53" s="99">
        <v>16</v>
      </c>
      <c r="F53" s="100" t="s">
        <v>188</v>
      </c>
      <c r="K53" s="102">
        <v>6.0000000000000002E-5</v>
      </c>
      <c r="L53" s="102">
        <f t="shared" si="4"/>
        <v>9.6000000000000002E-4</v>
      </c>
      <c r="N53" s="99">
        <f t="shared" si="5"/>
        <v>0</v>
      </c>
      <c r="O53" s="100">
        <v>20</v>
      </c>
      <c r="P53" s="100" t="s">
        <v>141</v>
      </c>
      <c r="V53" s="103" t="s">
        <v>103</v>
      </c>
      <c r="W53" s="104">
        <v>2.7839999999999998</v>
      </c>
      <c r="X53" s="97" t="s">
        <v>241</v>
      </c>
      <c r="Y53" s="97" t="s">
        <v>239</v>
      </c>
      <c r="Z53" s="100" t="s">
        <v>217</v>
      </c>
      <c r="AB53" s="100">
        <v>7</v>
      </c>
      <c r="AJ53" s="86" t="s">
        <v>144</v>
      </c>
      <c r="AK53" s="86" t="s">
        <v>145</v>
      </c>
    </row>
    <row r="54" spans="1:37" ht="20.399999999999999">
      <c r="A54" s="95">
        <v>26</v>
      </c>
      <c r="B54" s="96" t="s">
        <v>164</v>
      </c>
      <c r="C54" s="97" t="s">
        <v>242</v>
      </c>
      <c r="D54" s="98" t="s">
        <v>243</v>
      </c>
      <c r="E54" s="99">
        <v>64</v>
      </c>
      <c r="F54" s="100" t="s">
        <v>188</v>
      </c>
      <c r="K54" s="102">
        <v>6.0000000000000002E-5</v>
      </c>
      <c r="L54" s="102">
        <f t="shared" si="4"/>
        <v>3.8400000000000001E-3</v>
      </c>
      <c r="N54" s="99">
        <f t="shared" si="5"/>
        <v>0</v>
      </c>
      <c r="O54" s="100">
        <v>20</v>
      </c>
      <c r="P54" s="100" t="s">
        <v>141</v>
      </c>
      <c r="V54" s="103" t="s">
        <v>103</v>
      </c>
      <c r="W54" s="104">
        <v>11.135999999999999</v>
      </c>
      <c r="X54" s="97" t="s">
        <v>241</v>
      </c>
      <c r="Y54" s="97" t="s">
        <v>242</v>
      </c>
      <c r="Z54" s="100" t="s">
        <v>217</v>
      </c>
      <c r="AB54" s="100">
        <v>7</v>
      </c>
      <c r="AJ54" s="86" t="s">
        <v>144</v>
      </c>
      <c r="AK54" s="86" t="s">
        <v>145</v>
      </c>
    </row>
    <row r="55" spans="1:37" ht="20.399999999999999">
      <c r="A55" s="95">
        <v>27</v>
      </c>
      <c r="B55" s="96" t="s">
        <v>164</v>
      </c>
      <c r="C55" s="97" t="s">
        <v>244</v>
      </c>
      <c r="D55" s="98" t="s">
        <v>245</v>
      </c>
      <c r="E55" s="99">
        <v>16</v>
      </c>
      <c r="F55" s="100" t="s">
        <v>188</v>
      </c>
      <c r="K55" s="102">
        <v>8.0000000000000007E-5</v>
      </c>
      <c r="L55" s="102">
        <f t="shared" si="4"/>
        <v>1.2800000000000001E-3</v>
      </c>
      <c r="N55" s="99">
        <f t="shared" si="5"/>
        <v>0</v>
      </c>
      <c r="O55" s="100">
        <v>20</v>
      </c>
      <c r="P55" s="100" t="s">
        <v>141</v>
      </c>
      <c r="V55" s="103" t="s">
        <v>103</v>
      </c>
      <c r="W55" s="104">
        <v>3.536</v>
      </c>
      <c r="X55" s="97" t="s">
        <v>246</v>
      </c>
      <c r="Y55" s="97" t="s">
        <v>244</v>
      </c>
      <c r="Z55" s="100" t="s">
        <v>217</v>
      </c>
      <c r="AB55" s="100">
        <v>7</v>
      </c>
      <c r="AJ55" s="86" t="s">
        <v>144</v>
      </c>
      <c r="AK55" s="86" t="s">
        <v>145</v>
      </c>
    </row>
    <row r="56" spans="1:37">
      <c r="A56" s="95">
        <v>28</v>
      </c>
      <c r="B56" s="96" t="s">
        <v>164</v>
      </c>
      <c r="C56" s="97" t="s">
        <v>247</v>
      </c>
      <c r="D56" s="98" t="s">
        <v>248</v>
      </c>
      <c r="E56" s="99">
        <v>16</v>
      </c>
      <c r="F56" s="100" t="s">
        <v>188</v>
      </c>
      <c r="K56" s="102">
        <v>3.5E-4</v>
      </c>
      <c r="L56" s="102">
        <f t="shared" si="4"/>
        <v>5.5999999999999999E-3</v>
      </c>
      <c r="N56" s="99">
        <f t="shared" si="5"/>
        <v>0</v>
      </c>
      <c r="O56" s="100">
        <v>20</v>
      </c>
      <c r="P56" s="100" t="s">
        <v>141</v>
      </c>
      <c r="V56" s="103" t="s">
        <v>103</v>
      </c>
      <c r="W56" s="104">
        <v>1.008</v>
      </c>
      <c r="X56" s="97" t="s">
        <v>249</v>
      </c>
      <c r="Y56" s="97" t="s">
        <v>247</v>
      </c>
      <c r="Z56" s="100" t="s">
        <v>217</v>
      </c>
      <c r="AB56" s="100">
        <v>7</v>
      </c>
      <c r="AJ56" s="86" t="s">
        <v>144</v>
      </c>
      <c r="AK56" s="86" t="s">
        <v>145</v>
      </c>
    </row>
    <row r="57" spans="1:37">
      <c r="A57" s="95">
        <v>29</v>
      </c>
      <c r="B57" s="96" t="s">
        <v>164</v>
      </c>
      <c r="C57" s="97" t="s">
        <v>250</v>
      </c>
      <c r="D57" s="98" t="s">
        <v>251</v>
      </c>
      <c r="E57" s="99">
        <v>64</v>
      </c>
      <c r="F57" s="100" t="s">
        <v>188</v>
      </c>
      <c r="K57" s="102">
        <v>3.6999999999999999E-4</v>
      </c>
      <c r="L57" s="102">
        <f t="shared" si="4"/>
        <v>2.368E-2</v>
      </c>
      <c r="N57" s="99">
        <f t="shared" si="5"/>
        <v>0</v>
      </c>
      <c r="O57" s="100">
        <v>20</v>
      </c>
      <c r="P57" s="100" t="s">
        <v>141</v>
      </c>
      <c r="V57" s="103" t="s">
        <v>103</v>
      </c>
      <c r="W57" s="104">
        <v>4.2880000000000003</v>
      </c>
      <c r="X57" s="97" t="s">
        <v>252</v>
      </c>
      <c r="Y57" s="97" t="s">
        <v>250</v>
      </c>
      <c r="Z57" s="100" t="s">
        <v>217</v>
      </c>
      <c r="AB57" s="100">
        <v>7</v>
      </c>
      <c r="AJ57" s="86" t="s">
        <v>144</v>
      </c>
      <c r="AK57" s="86" t="s">
        <v>145</v>
      </c>
    </row>
    <row r="58" spans="1:37">
      <c r="A58" s="95">
        <v>30</v>
      </c>
      <c r="B58" s="96" t="s">
        <v>164</v>
      </c>
      <c r="C58" s="97" t="s">
        <v>253</v>
      </c>
      <c r="D58" s="98" t="s">
        <v>254</v>
      </c>
      <c r="E58" s="99">
        <v>16</v>
      </c>
      <c r="F58" s="100" t="s">
        <v>188</v>
      </c>
      <c r="K58" s="102">
        <v>4.0000000000000002E-4</v>
      </c>
      <c r="L58" s="102">
        <f t="shared" si="4"/>
        <v>6.4000000000000003E-3</v>
      </c>
      <c r="N58" s="99">
        <f t="shared" si="5"/>
        <v>0</v>
      </c>
      <c r="O58" s="100">
        <v>20</v>
      </c>
      <c r="P58" s="100" t="s">
        <v>141</v>
      </c>
      <c r="V58" s="103" t="s">
        <v>103</v>
      </c>
      <c r="W58" s="104">
        <v>1.0720000000000001</v>
      </c>
      <c r="X58" s="97" t="s">
        <v>255</v>
      </c>
      <c r="Y58" s="97" t="s">
        <v>253</v>
      </c>
      <c r="Z58" s="100" t="s">
        <v>217</v>
      </c>
      <c r="AB58" s="100">
        <v>7</v>
      </c>
      <c r="AJ58" s="86" t="s">
        <v>144</v>
      </c>
      <c r="AK58" s="86" t="s">
        <v>145</v>
      </c>
    </row>
    <row r="59" spans="1:37">
      <c r="A59" s="95">
        <v>31</v>
      </c>
      <c r="B59" s="96" t="s">
        <v>256</v>
      </c>
      <c r="C59" s="97" t="s">
        <v>257</v>
      </c>
      <c r="D59" s="98" t="s">
        <v>258</v>
      </c>
      <c r="E59" s="99">
        <v>2</v>
      </c>
      <c r="F59" s="100" t="s">
        <v>140</v>
      </c>
      <c r="K59" s="102">
        <v>1.31E-3</v>
      </c>
      <c r="L59" s="102">
        <f t="shared" si="4"/>
        <v>2.6199999999999999E-3</v>
      </c>
      <c r="M59" s="99">
        <v>1.8</v>
      </c>
      <c r="N59" s="99">
        <f t="shared" si="5"/>
        <v>3.6</v>
      </c>
      <c r="O59" s="100">
        <v>20</v>
      </c>
      <c r="P59" s="100" t="s">
        <v>141</v>
      </c>
      <c r="V59" s="103" t="s">
        <v>103</v>
      </c>
      <c r="W59" s="104">
        <v>3.0779999999999998</v>
      </c>
      <c r="X59" s="97" t="s">
        <v>259</v>
      </c>
      <c r="Y59" s="97" t="s">
        <v>257</v>
      </c>
      <c r="Z59" s="100" t="s">
        <v>260</v>
      </c>
      <c r="AB59" s="100">
        <v>1</v>
      </c>
      <c r="AJ59" s="86" t="s">
        <v>144</v>
      </c>
      <c r="AK59" s="86" t="s">
        <v>145</v>
      </c>
    </row>
    <row r="60" spans="1:37">
      <c r="A60" s="95">
        <v>32</v>
      </c>
      <c r="B60" s="96" t="s">
        <v>256</v>
      </c>
      <c r="C60" s="97" t="s">
        <v>261</v>
      </c>
      <c r="D60" s="98" t="s">
        <v>262</v>
      </c>
      <c r="E60" s="99">
        <v>1</v>
      </c>
      <c r="F60" s="100" t="s">
        <v>140</v>
      </c>
      <c r="K60" s="102">
        <v>6.8199999999999997E-3</v>
      </c>
      <c r="L60" s="102">
        <f t="shared" si="4"/>
        <v>6.8199999999999997E-3</v>
      </c>
      <c r="M60" s="99">
        <v>2.4</v>
      </c>
      <c r="N60" s="99">
        <f t="shared" si="5"/>
        <v>2.4</v>
      </c>
      <c r="O60" s="100">
        <v>20</v>
      </c>
      <c r="P60" s="100" t="s">
        <v>141</v>
      </c>
      <c r="V60" s="103" t="s">
        <v>103</v>
      </c>
      <c r="W60" s="104">
        <v>8.52</v>
      </c>
      <c r="X60" s="97" t="s">
        <v>263</v>
      </c>
      <c r="Y60" s="97" t="s">
        <v>261</v>
      </c>
      <c r="Z60" s="100" t="s">
        <v>260</v>
      </c>
      <c r="AB60" s="100">
        <v>1</v>
      </c>
      <c r="AJ60" s="86" t="s">
        <v>144</v>
      </c>
      <c r="AK60" s="86" t="s">
        <v>145</v>
      </c>
    </row>
    <row r="61" spans="1:37">
      <c r="A61" s="95">
        <v>33</v>
      </c>
      <c r="B61" s="96" t="s">
        <v>256</v>
      </c>
      <c r="C61" s="97" t="s">
        <v>264</v>
      </c>
      <c r="D61" s="98" t="s">
        <v>265</v>
      </c>
      <c r="E61" s="99">
        <v>2.25</v>
      </c>
      <c r="F61" s="100" t="s">
        <v>197</v>
      </c>
      <c r="K61" s="102">
        <v>4.4000000000000002E-4</v>
      </c>
      <c r="L61" s="102">
        <f t="shared" si="4"/>
        <v>9.8999999999999999E-4</v>
      </c>
      <c r="M61" s="99">
        <v>2.5000000000000001E-2</v>
      </c>
      <c r="N61" s="99">
        <f t="shared" si="5"/>
        <v>5.6250000000000001E-2</v>
      </c>
      <c r="O61" s="100">
        <v>20</v>
      </c>
      <c r="P61" s="100" t="s">
        <v>141</v>
      </c>
      <c r="V61" s="103" t="s">
        <v>103</v>
      </c>
      <c r="W61" s="104">
        <v>0.66600000000000004</v>
      </c>
      <c r="X61" s="97" t="s">
        <v>266</v>
      </c>
      <c r="Y61" s="97" t="s">
        <v>264</v>
      </c>
      <c r="Z61" s="100" t="s">
        <v>260</v>
      </c>
      <c r="AB61" s="100">
        <v>1</v>
      </c>
      <c r="AJ61" s="86" t="s">
        <v>144</v>
      </c>
      <c r="AK61" s="86" t="s">
        <v>145</v>
      </c>
    </row>
    <row r="62" spans="1:37">
      <c r="A62" s="95">
        <v>34</v>
      </c>
      <c r="B62" s="96" t="s">
        <v>256</v>
      </c>
      <c r="C62" s="97" t="s">
        <v>267</v>
      </c>
      <c r="D62" s="98" t="s">
        <v>268</v>
      </c>
      <c r="E62" s="99">
        <v>20.2</v>
      </c>
      <c r="F62" s="100" t="s">
        <v>269</v>
      </c>
      <c r="L62" s="102">
        <f t="shared" si="4"/>
        <v>0</v>
      </c>
      <c r="M62" s="99">
        <v>7.0000000000000001E-3</v>
      </c>
      <c r="N62" s="99">
        <f t="shared" si="5"/>
        <v>0.1414</v>
      </c>
      <c r="O62" s="100">
        <v>20</v>
      </c>
      <c r="P62" s="100" t="s">
        <v>141</v>
      </c>
      <c r="V62" s="103" t="s">
        <v>103</v>
      </c>
      <c r="W62" s="104">
        <v>7.6150000000000002</v>
      </c>
      <c r="X62" s="97" t="s">
        <v>270</v>
      </c>
      <c r="Y62" s="97" t="s">
        <v>267</v>
      </c>
      <c r="Z62" s="100" t="s">
        <v>217</v>
      </c>
      <c r="AB62" s="100">
        <v>1</v>
      </c>
      <c r="AJ62" s="86" t="s">
        <v>144</v>
      </c>
      <c r="AK62" s="86" t="s">
        <v>145</v>
      </c>
    </row>
    <row r="63" spans="1:37">
      <c r="A63" s="95">
        <v>35</v>
      </c>
      <c r="B63" s="96" t="s">
        <v>256</v>
      </c>
      <c r="C63" s="97" t="s">
        <v>271</v>
      </c>
      <c r="D63" s="98" t="s">
        <v>272</v>
      </c>
      <c r="E63" s="99">
        <v>0.8</v>
      </c>
      <c r="F63" s="100" t="s">
        <v>140</v>
      </c>
      <c r="K63" s="102">
        <v>1.8699999999999999E-3</v>
      </c>
      <c r="L63" s="102">
        <f t="shared" si="4"/>
        <v>1.4959999999999999E-3</v>
      </c>
      <c r="M63" s="99">
        <v>1.8</v>
      </c>
      <c r="N63" s="99">
        <f t="shared" si="5"/>
        <v>1.4400000000000002</v>
      </c>
      <c r="O63" s="100">
        <v>20</v>
      </c>
      <c r="P63" s="100" t="s">
        <v>141</v>
      </c>
      <c r="V63" s="103" t="s">
        <v>103</v>
      </c>
      <c r="W63" s="104">
        <v>3.7130000000000001</v>
      </c>
      <c r="X63" s="97" t="s">
        <v>273</v>
      </c>
      <c r="Y63" s="97" t="s">
        <v>271</v>
      </c>
      <c r="Z63" s="100" t="s">
        <v>260</v>
      </c>
      <c r="AB63" s="100">
        <v>1</v>
      </c>
      <c r="AJ63" s="86" t="s">
        <v>144</v>
      </c>
      <c r="AK63" s="86" t="s">
        <v>145</v>
      </c>
    </row>
    <row r="64" spans="1:37">
      <c r="A64" s="95">
        <v>36</v>
      </c>
      <c r="B64" s="96" t="s">
        <v>256</v>
      </c>
      <c r="C64" s="97" t="s">
        <v>274</v>
      </c>
      <c r="D64" s="98" t="s">
        <v>275</v>
      </c>
      <c r="E64" s="99">
        <v>2</v>
      </c>
      <c r="F64" s="100" t="s">
        <v>188</v>
      </c>
      <c r="K64" s="102">
        <v>5.0000000000000001E-4</v>
      </c>
      <c r="L64" s="102">
        <f t="shared" si="4"/>
        <v>1E-3</v>
      </c>
      <c r="M64" s="99">
        <v>4.9000000000000002E-2</v>
      </c>
      <c r="N64" s="99">
        <f t="shared" si="5"/>
        <v>9.8000000000000004E-2</v>
      </c>
      <c r="O64" s="100">
        <v>20</v>
      </c>
      <c r="P64" s="100" t="s">
        <v>141</v>
      </c>
      <c r="V64" s="103" t="s">
        <v>103</v>
      </c>
      <c r="W64" s="104">
        <v>2.234</v>
      </c>
      <c r="X64" s="97" t="s">
        <v>276</v>
      </c>
      <c r="Y64" s="97" t="s">
        <v>274</v>
      </c>
      <c r="Z64" s="100" t="s">
        <v>260</v>
      </c>
      <c r="AB64" s="100">
        <v>1</v>
      </c>
      <c r="AJ64" s="86" t="s">
        <v>144</v>
      </c>
      <c r="AK64" s="86" t="s">
        <v>145</v>
      </c>
    </row>
    <row r="65" spans="1:37">
      <c r="A65" s="95">
        <v>37</v>
      </c>
      <c r="B65" s="96" t="s">
        <v>256</v>
      </c>
      <c r="C65" s="97" t="s">
        <v>277</v>
      </c>
      <c r="D65" s="98" t="s">
        <v>278</v>
      </c>
      <c r="E65" s="99">
        <v>16</v>
      </c>
      <c r="F65" s="100" t="s">
        <v>197</v>
      </c>
      <c r="L65" s="102">
        <f t="shared" si="4"/>
        <v>0</v>
      </c>
      <c r="M65" s="99">
        <v>4.5999999999999999E-2</v>
      </c>
      <c r="N65" s="99">
        <f t="shared" si="5"/>
        <v>0.73599999999999999</v>
      </c>
      <c r="O65" s="100">
        <v>20</v>
      </c>
      <c r="P65" s="100" t="s">
        <v>141</v>
      </c>
      <c r="V65" s="103" t="s">
        <v>103</v>
      </c>
      <c r="W65" s="104">
        <v>4.976</v>
      </c>
      <c r="X65" s="97" t="s">
        <v>279</v>
      </c>
      <c r="Y65" s="97" t="s">
        <v>277</v>
      </c>
      <c r="Z65" s="100" t="s">
        <v>260</v>
      </c>
      <c r="AB65" s="100">
        <v>1</v>
      </c>
      <c r="AJ65" s="86" t="s">
        <v>144</v>
      </c>
      <c r="AK65" s="86" t="s">
        <v>145</v>
      </c>
    </row>
    <row r="66" spans="1:37">
      <c r="A66" s="95">
        <v>38</v>
      </c>
      <c r="B66" s="96" t="s">
        <v>256</v>
      </c>
      <c r="C66" s="97" t="s">
        <v>280</v>
      </c>
      <c r="D66" s="98" t="s">
        <v>281</v>
      </c>
      <c r="E66" s="99">
        <v>30</v>
      </c>
      <c r="F66" s="100" t="s">
        <v>197</v>
      </c>
      <c r="L66" s="102">
        <f t="shared" si="4"/>
        <v>0</v>
      </c>
      <c r="M66" s="99">
        <v>5.8999999999999997E-2</v>
      </c>
      <c r="N66" s="99">
        <f t="shared" si="5"/>
        <v>1.77</v>
      </c>
      <c r="O66" s="100">
        <v>20</v>
      </c>
      <c r="P66" s="100" t="s">
        <v>141</v>
      </c>
      <c r="V66" s="103" t="s">
        <v>103</v>
      </c>
      <c r="W66" s="104">
        <v>7.17</v>
      </c>
      <c r="X66" s="97" t="s">
        <v>282</v>
      </c>
      <c r="Y66" s="97" t="s">
        <v>280</v>
      </c>
      <c r="Z66" s="100" t="s">
        <v>260</v>
      </c>
      <c r="AB66" s="100">
        <v>1</v>
      </c>
      <c r="AJ66" s="86" t="s">
        <v>144</v>
      </c>
      <c r="AK66" s="86" t="s">
        <v>145</v>
      </c>
    </row>
    <row r="67" spans="1:37" ht="20.399999999999999">
      <c r="A67" s="95">
        <v>39</v>
      </c>
      <c r="B67" s="96" t="s">
        <v>256</v>
      </c>
      <c r="C67" s="97" t="s">
        <v>283</v>
      </c>
      <c r="D67" s="98" t="s">
        <v>284</v>
      </c>
      <c r="E67" s="99">
        <v>15</v>
      </c>
      <c r="F67" s="100" t="s">
        <v>197</v>
      </c>
      <c r="L67" s="102">
        <f t="shared" si="4"/>
        <v>0</v>
      </c>
      <c r="M67" s="99">
        <v>1.7999999999999999E-2</v>
      </c>
      <c r="N67" s="99">
        <f t="shared" si="5"/>
        <v>0.26999999999999996</v>
      </c>
      <c r="O67" s="100">
        <v>20</v>
      </c>
      <c r="P67" s="100" t="s">
        <v>141</v>
      </c>
      <c r="V67" s="103" t="s">
        <v>103</v>
      </c>
      <c r="W67" s="104">
        <v>2.16</v>
      </c>
      <c r="X67" s="97" t="s">
        <v>285</v>
      </c>
      <c r="Y67" s="97" t="s">
        <v>283</v>
      </c>
      <c r="Z67" s="100" t="s">
        <v>217</v>
      </c>
      <c r="AB67" s="100">
        <v>1</v>
      </c>
      <c r="AJ67" s="86" t="s">
        <v>144</v>
      </c>
      <c r="AK67" s="86" t="s">
        <v>145</v>
      </c>
    </row>
    <row r="68" spans="1:37">
      <c r="A68" s="95">
        <v>40</v>
      </c>
      <c r="B68" s="96" t="s">
        <v>256</v>
      </c>
      <c r="C68" s="97" t="s">
        <v>286</v>
      </c>
      <c r="D68" s="98" t="s">
        <v>287</v>
      </c>
      <c r="E68" s="99">
        <v>10.708</v>
      </c>
      <c r="F68" s="100" t="s">
        <v>174</v>
      </c>
      <c r="L68" s="102">
        <f t="shared" si="4"/>
        <v>0</v>
      </c>
      <c r="N68" s="99">
        <f t="shared" si="5"/>
        <v>0</v>
      </c>
      <c r="O68" s="100">
        <v>20</v>
      </c>
      <c r="P68" s="100" t="s">
        <v>141</v>
      </c>
      <c r="V68" s="103" t="s">
        <v>103</v>
      </c>
      <c r="W68" s="104">
        <v>5.7930000000000001</v>
      </c>
      <c r="X68" s="97" t="s">
        <v>288</v>
      </c>
      <c r="Y68" s="97" t="s">
        <v>286</v>
      </c>
      <c r="Z68" s="100" t="s">
        <v>260</v>
      </c>
      <c r="AB68" s="100">
        <v>1</v>
      </c>
      <c r="AJ68" s="86" t="s">
        <v>144</v>
      </c>
      <c r="AK68" s="86" t="s">
        <v>145</v>
      </c>
    </row>
    <row r="69" spans="1:37">
      <c r="A69" s="95">
        <v>41</v>
      </c>
      <c r="B69" s="96" t="s">
        <v>256</v>
      </c>
      <c r="C69" s="97" t="s">
        <v>289</v>
      </c>
      <c r="D69" s="98" t="s">
        <v>290</v>
      </c>
      <c r="E69" s="99">
        <v>96.372</v>
      </c>
      <c r="F69" s="100" t="s">
        <v>174</v>
      </c>
      <c r="L69" s="102">
        <f t="shared" si="4"/>
        <v>0</v>
      </c>
      <c r="N69" s="99">
        <f t="shared" si="5"/>
        <v>0</v>
      </c>
      <c r="O69" s="100">
        <v>20</v>
      </c>
      <c r="P69" s="100" t="s">
        <v>141</v>
      </c>
      <c r="V69" s="103" t="s">
        <v>103</v>
      </c>
      <c r="X69" s="97" t="s">
        <v>291</v>
      </c>
      <c r="Y69" s="97" t="s">
        <v>289</v>
      </c>
      <c r="Z69" s="100" t="s">
        <v>260</v>
      </c>
      <c r="AB69" s="100">
        <v>1</v>
      </c>
      <c r="AJ69" s="86" t="s">
        <v>144</v>
      </c>
      <c r="AK69" s="86" t="s">
        <v>145</v>
      </c>
    </row>
    <row r="70" spans="1:37">
      <c r="A70" s="95">
        <v>42</v>
      </c>
      <c r="B70" s="96" t="s">
        <v>256</v>
      </c>
      <c r="C70" s="97" t="s">
        <v>292</v>
      </c>
      <c r="D70" s="98" t="s">
        <v>293</v>
      </c>
      <c r="E70" s="99">
        <v>10.708</v>
      </c>
      <c r="F70" s="100" t="s">
        <v>174</v>
      </c>
      <c r="L70" s="102">
        <f t="shared" si="4"/>
        <v>0</v>
      </c>
      <c r="N70" s="99">
        <f t="shared" si="5"/>
        <v>0</v>
      </c>
      <c r="O70" s="100">
        <v>20</v>
      </c>
      <c r="P70" s="100" t="s">
        <v>141</v>
      </c>
      <c r="V70" s="103" t="s">
        <v>103</v>
      </c>
      <c r="W70" s="104">
        <v>12.068</v>
      </c>
      <c r="X70" s="97" t="s">
        <v>294</v>
      </c>
      <c r="Y70" s="97" t="s">
        <v>292</v>
      </c>
      <c r="Z70" s="100" t="s">
        <v>260</v>
      </c>
      <c r="AB70" s="100">
        <v>1</v>
      </c>
      <c r="AJ70" s="86" t="s">
        <v>144</v>
      </c>
      <c r="AK70" s="86" t="s">
        <v>145</v>
      </c>
    </row>
    <row r="71" spans="1:37">
      <c r="A71" s="95">
        <v>43</v>
      </c>
      <c r="B71" s="96" t="s">
        <v>256</v>
      </c>
      <c r="C71" s="97" t="s">
        <v>295</v>
      </c>
      <c r="D71" s="98" t="s">
        <v>296</v>
      </c>
      <c r="E71" s="99">
        <v>32.124000000000002</v>
      </c>
      <c r="F71" s="100" t="s">
        <v>174</v>
      </c>
      <c r="L71" s="102">
        <f t="shared" si="4"/>
        <v>0</v>
      </c>
      <c r="N71" s="99">
        <f t="shared" si="5"/>
        <v>0</v>
      </c>
      <c r="O71" s="100">
        <v>20</v>
      </c>
      <c r="P71" s="100" t="s">
        <v>141</v>
      </c>
      <c r="V71" s="103" t="s">
        <v>103</v>
      </c>
      <c r="W71" s="104">
        <v>4.048</v>
      </c>
      <c r="X71" s="97" t="s">
        <v>297</v>
      </c>
      <c r="Y71" s="97" t="s">
        <v>295</v>
      </c>
      <c r="Z71" s="100" t="s">
        <v>260</v>
      </c>
      <c r="AB71" s="100">
        <v>1</v>
      </c>
      <c r="AJ71" s="86" t="s">
        <v>144</v>
      </c>
      <c r="AK71" s="86" t="s">
        <v>145</v>
      </c>
    </row>
    <row r="72" spans="1:37" ht="20.399999999999999">
      <c r="A72" s="95">
        <v>44</v>
      </c>
      <c r="B72" s="96" t="s">
        <v>256</v>
      </c>
      <c r="C72" s="97" t="s">
        <v>298</v>
      </c>
      <c r="D72" s="98" t="s">
        <v>299</v>
      </c>
      <c r="E72" s="99">
        <v>10.708</v>
      </c>
      <c r="F72" s="100" t="s">
        <v>174</v>
      </c>
      <c r="L72" s="102">
        <f t="shared" si="4"/>
        <v>0</v>
      </c>
      <c r="N72" s="99">
        <f t="shared" si="5"/>
        <v>0</v>
      </c>
      <c r="O72" s="100">
        <v>20</v>
      </c>
      <c r="P72" s="100" t="s">
        <v>141</v>
      </c>
      <c r="V72" s="103" t="s">
        <v>103</v>
      </c>
      <c r="X72" s="97" t="s">
        <v>300</v>
      </c>
      <c r="Y72" s="97" t="s">
        <v>298</v>
      </c>
      <c r="Z72" s="100" t="s">
        <v>260</v>
      </c>
      <c r="AB72" s="100">
        <v>1</v>
      </c>
      <c r="AJ72" s="86" t="s">
        <v>144</v>
      </c>
      <c r="AK72" s="86" t="s">
        <v>145</v>
      </c>
    </row>
    <row r="73" spans="1:37">
      <c r="D73" s="145" t="s">
        <v>301</v>
      </c>
      <c r="E73" s="146"/>
      <c r="H73" s="146"/>
      <c r="I73" s="146"/>
      <c r="J73" s="146"/>
      <c r="L73" s="147">
        <f>SUM(L48:L72)</f>
        <v>9.0155600000000016E-2</v>
      </c>
      <c r="N73" s="148">
        <f>SUM(N48:N72)</f>
        <v>10.511649999999999</v>
      </c>
      <c r="W73" s="104">
        <f>SUM(W48:W72)</f>
        <v>129.98299999999998</v>
      </c>
    </row>
    <row r="75" spans="1:37">
      <c r="D75" s="145" t="s">
        <v>302</v>
      </c>
      <c r="E75" s="148"/>
      <c r="H75" s="146"/>
      <c r="I75" s="146"/>
      <c r="J75" s="146"/>
      <c r="L75" s="147">
        <f>+L20+L27+L33+L37+L46+L73</f>
        <v>160.90608453000002</v>
      </c>
      <c r="N75" s="148">
        <f>+N20+N27+N33+N37+N46+N73</f>
        <v>10.511649999999999</v>
      </c>
      <c r="W75" s="104">
        <f>+W20+W27+W33+W37+W46+W73</f>
        <v>675.09299999999996</v>
      </c>
    </row>
    <row r="77" spans="1:37">
      <c r="B77" s="144" t="s">
        <v>303</v>
      </c>
    </row>
    <row r="78" spans="1:37">
      <c r="B78" s="97" t="s">
        <v>304</v>
      </c>
    </row>
    <row r="79" spans="1:37" ht="20.399999999999999">
      <c r="A79" s="95">
        <v>45</v>
      </c>
      <c r="B79" s="96" t="s">
        <v>305</v>
      </c>
      <c r="C79" s="97" t="s">
        <v>306</v>
      </c>
      <c r="D79" s="98" t="s">
        <v>307</v>
      </c>
      <c r="E79" s="99">
        <v>210</v>
      </c>
      <c r="F79" s="100" t="s">
        <v>197</v>
      </c>
      <c r="K79" s="102">
        <v>3.6999999999999999E-4</v>
      </c>
      <c r="L79" s="102">
        <f t="shared" ref="L79:L89" si="6">E79*K79</f>
        <v>7.7700000000000005E-2</v>
      </c>
      <c r="N79" s="99">
        <f t="shared" ref="N79:N89" si="7">E79*M79</f>
        <v>0</v>
      </c>
      <c r="O79" s="100">
        <v>20</v>
      </c>
      <c r="P79" s="100" t="s">
        <v>141</v>
      </c>
      <c r="V79" s="103" t="s">
        <v>308</v>
      </c>
      <c r="W79" s="104">
        <v>87.36</v>
      </c>
      <c r="X79" s="97" t="s">
        <v>309</v>
      </c>
      <c r="Y79" s="97" t="s">
        <v>306</v>
      </c>
      <c r="Z79" s="100" t="s">
        <v>217</v>
      </c>
      <c r="AB79" s="100">
        <v>7</v>
      </c>
      <c r="AJ79" s="86" t="s">
        <v>310</v>
      </c>
      <c r="AK79" s="86" t="s">
        <v>145</v>
      </c>
    </row>
    <row r="80" spans="1:37">
      <c r="A80" s="95">
        <v>46</v>
      </c>
      <c r="B80" s="96" t="s">
        <v>311</v>
      </c>
      <c r="C80" s="97" t="s">
        <v>312</v>
      </c>
      <c r="D80" s="98" t="s">
        <v>313</v>
      </c>
      <c r="E80" s="99">
        <v>235</v>
      </c>
      <c r="F80" s="100" t="s">
        <v>197</v>
      </c>
      <c r="L80" s="102">
        <f t="shared" si="6"/>
        <v>0</v>
      </c>
      <c r="N80" s="99">
        <f t="shared" si="7"/>
        <v>0</v>
      </c>
      <c r="O80" s="100">
        <v>20</v>
      </c>
      <c r="P80" s="100" t="s">
        <v>141</v>
      </c>
      <c r="V80" s="103" t="s">
        <v>96</v>
      </c>
      <c r="X80" s="97" t="s">
        <v>312</v>
      </c>
      <c r="Y80" s="97" t="s">
        <v>312</v>
      </c>
      <c r="Z80" s="100" t="s">
        <v>217</v>
      </c>
      <c r="AA80" s="97" t="s">
        <v>141</v>
      </c>
      <c r="AB80" s="100">
        <v>8</v>
      </c>
      <c r="AJ80" s="86" t="s">
        <v>314</v>
      </c>
      <c r="AK80" s="86" t="s">
        <v>145</v>
      </c>
    </row>
    <row r="81" spans="1:37" ht="20.399999999999999">
      <c r="A81" s="95">
        <v>47</v>
      </c>
      <c r="B81" s="96" t="s">
        <v>311</v>
      </c>
      <c r="C81" s="97" t="s">
        <v>315</v>
      </c>
      <c r="D81" s="98" t="s">
        <v>316</v>
      </c>
      <c r="E81" s="99">
        <v>2000</v>
      </c>
      <c r="F81" s="100" t="s">
        <v>188</v>
      </c>
      <c r="L81" s="102">
        <f t="shared" si="6"/>
        <v>0</v>
      </c>
      <c r="N81" s="99">
        <f t="shared" si="7"/>
        <v>0</v>
      </c>
      <c r="O81" s="100">
        <v>20</v>
      </c>
      <c r="P81" s="100" t="s">
        <v>141</v>
      </c>
      <c r="V81" s="103" t="s">
        <v>96</v>
      </c>
      <c r="X81" s="97" t="s">
        <v>312</v>
      </c>
      <c r="Y81" s="97" t="s">
        <v>315</v>
      </c>
      <c r="Z81" s="100" t="s">
        <v>217</v>
      </c>
      <c r="AA81" s="97" t="s">
        <v>141</v>
      </c>
      <c r="AB81" s="100">
        <v>8</v>
      </c>
      <c r="AJ81" s="86" t="s">
        <v>314</v>
      </c>
      <c r="AK81" s="86" t="s">
        <v>145</v>
      </c>
    </row>
    <row r="82" spans="1:37" ht="20.399999999999999">
      <c r="A82" s="95">
        <v>48</v>
      </c>
      <c r="B82" s="96" t="s">
        <v>305</v>
      </c>
      <c r="C82" s="97" t="s">
        <v>317</v>
      </c>
      <c r="D82" s="98" t="s">
        <v>318</v>
      </c>
      <c r="E82" s="99">
        <v>10</v>
      </c>
      <c r="F82" s="100" t="s">
        <v>197</v>
      </c>
      <c r="K82" s="102">
        <v>3.6999999999999999E-4</v>
      </c>
      <c r="L82" s="102">
        <f t="shared" si="6"/>
        <v>3.7000000000000002E-3</v>
      </c>
      <c r="N82" s="99">
        <f t="shared" si="7"/>
        <v>0</v>
      </c>
      <c r="O82" s="100">
        <v>20</v>
      </c>
      <c r="P82" s="100" t="s">
        <v>141</v>
      </c>
      <c r="V82" s="103" t="s">
        <v>308</v>
      </c>
      <c r="W82" s="104">
        <v>4.16</v>
      </c>
      <c r="X82" s="97" t="s">
        <v>309</v>
      </c>
      <c r="Y82" s="97" t="s">
        <v>317</v>
      </c>
      <c r="Z82" s="100" t="s">
        <v>217</v>
      </c>
      <c r="AB82" s="100">
        <v>7</v>
      </c>
      <c r="AJ82" s="86" t="s">
        <v>310</v>
      </c>
      <c r="AK82" s="86" t="s">
        <v>145</v>
      </c>
    </row>
    <row r="83" spans="1:37">
      <c r="A83" s="95">
        <v>49</v>
      </c>
      <c r="B83" s="96" t="s">
        <v>311</v>
      </c>
      <c r="C83" s="97" t="s">
        <v>319</v>
      </c>
      <c r="D83" s="98" t="s">
        <v>320</v>
      </c>
      <c r="E83" s="99">
        <v>10</v>
      </c>
      <c r="F83" s="100" t="s">
        <v>197</v>
      </c>
      <c r="L83" s="102">
        <f t="shared" si="6"/>
        <v>0</v>
      </c>
      <c r="N83" s="99">
        <f t="shared" si="7"/>
        <v>0</v>
      </c>
      <c r="O83" s="100">
        <v>20</v>
      </c>
      <c r="P83" s="100" t="s">
        <v>141</v>
      </c>
      <c r="V83" s="103" t="s">
        <v>96</v>
      </c>
      <c r="X83" s="97" t="s">
        <v>319</v>
      </c>
      <c r="Y83" s="97" t="s">
        <v>319</v>
      </c>
      <c r="Z83" s="100" t="s">
        <v>217</v>
      </c>
      <c r="AA83" s="97" t="s">
        <v>141</v>
      </c>
      <c r="AB83" s="100">
        <v>8</v>
      </c>
      <c r="AJ83" s="86" t="s">
        <v>314</v>
      </c>
      <c r="AK83" s="86" t="s">
        <v>145</v>
      </c>
    </row>
    <row r="84" spans="1:37">
      <c r="A84" s="95">
        <v>50</v>
      </c>
      <c r="B84" s="96" t="s">
        <v>311</v>
      </c>
      <c r="C84" s="97" t="s">
        <v>321</v>
      </c>
      <c r="D84" s="98" t="s">
        <v>322</v>
      </c>
      <c r="E84" s="99">
        <v>6</v>
      </c>
      <c r="F84" s="100" t="s">
        <v>188</v>
      </c>
      <c r="L84" s="102">
        <f t="shared" si="6"/>
        <v>0</v>
      </c>
      <c r="N84" s="99">
        <f t="shared" si="7"/>
        <v>0</v>
      </c>
      <c r="O84" s="100">
        <v>20</v>
      </c>
      <c r="P84" s="100" t="s">
        <v>141</v>
      </c>
      <c r="V84" s="103" t="s">
        <v>96</v>
      </c>
      <c r="X84" s="97" t="s">
        <v>319</v>
      </c>
      <c r="Y84" s="97" t="s">
        <v>321</v>
      </c>
      <c r="Z84" s="100" t="s">
        <v>217</v>
      </c>
      <c r="AA84" s="97" t="s">
        <v>141</v>
      </c>
      <c r="AB84" s="100">
        <v>8</v>
      </c>
      <c r="AJ84" s="86" t="s">
        <v>314</v>
      </c>
      <c r="AK84" s="86" t="s">
        <v>145</v>
      </c>
    </row>
    <row r="85" spans="1:37" ht="20.399999999999999">
      <c r="A85" s="95">
        <v>51</v>
      </c>
      <c r="B85" s="96" t="s">
        <v>305</v>
      </c>
      <c r="C85" s="97" t="s">
        <v>323</v>
      </c>
      <c r="D85" s="98" t="s">
        <v>324</v>
      </c>
      <c r="E85" s="99">
        <v>330</v>
      </c>
      <c r="F85" s="100" t="s">
        <v>269</v>
      </c>
      <c r="L85" s="102">
        <f t="shared" si="6"/>
        <v>0</v>
      </c>
      <c r="N85" s="99">
        <f t="shared" si="7"/>
        <v>0</v>
      </c>
      <c r="O85" s="100">
        <v>20</v>
      </c>
      <c r="P85" s="100" t="s">
        <v>141</v>
      </c>
      <c r="V85" s="103" t="s">
        <v>308</v>
      </c>
      <c r="W85" s="104">
        <v>27.39</v>
      </c>
      <c r="X85" s="97" t="s">
        <v>325</v>
      </c>
      <c r="Y85" s="97" t="s">
        <v>323</v>
      </c>
      <c r="Z85" s="100" t="s">
        <v>326</v>
      </c>
      <c r="AB85" s="100">
        <v>7</v>
      </c>
      <c r="AJ85" s="86" t="s">
        <v>310</v>
      </c>
      <c r="AK85" s="86" t="s">
        <v>145</v>
      </c>
    </row>
    <row r="86" spans="1:37">
      <c r="A86" s="95">
        <v>52</v>
      </c>
      <c r="B86" s="96" t="s">
        <v>311</v>
      </c>
      <c r="C86" s="97" t="s">
        <v>327</v>
      </c>
      <c r="D86" s="98" t="s">
        <v>328</v>
      </c>
      <c r="E86" s="99">
        <v>50</v>
      </c>
      <c r="F86" s="100" t="s">
        <v>197</v>
      </c>
      <c r="K86" s="102">
        <v>4.2999999999999999E-4</v>
      </c>
      <c r="L86" s="102">
        <f t="shared" si="6"/>
        <v>2.1499999999999998E-2</v>
      </c>
      <c r="N86" s="99">
        <f t="shared" si="7"/>
        <v>0</v>
      </c>
      <c r="O86" s="100">
        <v>20</v>
      </c>
      <c r="P86" s="100" t="s">
        <v>141</v>
      </c>
      <c r="V86" s="103" t="s">
        <v>96</v>
      </c>
      <c r="X86" s="97" t="s">
        <v>327</v>
      </c>
      <c r="Y86" s="97" t="s">
        <v>327</v>
      </c>
      <c r="Z86" s="100" t="s">
        <v>217</v>
      </c>
      <c r="AA86" s="97" t="s">
        <v>141</v>
      </c>
      <c r="AB86" s="100">
        <v>8</v>
      </c>
      <c r="AJ86" s="86" t="s">
        <v>314</v>
      </c>
      <c r="AK86" s="86" t="s">
        <v>145</v>
      </c>
    </row>
    <row r="87" spans="1:37" ht="20.399999999999999">
      <c r="A87" s="95">
        <v>53</v>
      </c>
      <c r="B87" s="96" t="s">
        <v>311</v>
      </c>
      <c r="C87" s="97" t="s">
        <v>329</v>
      </c>
      <c r="D87" s="98" t="s">
        <v>330</v>
      </c>
      <c r="E87" s="99">
        <v>1200</v>
      </c>
      <c r="F87" s="100" t="s">
        <v>188</v>
      </c>
      <c r="K87" s="102">
        <v>4.2999999999999999E-4</v>
      </c>
      <c r="L87" s="102">
        <f t="shared" si="6"/>
        <v>0.51600000000000001</v>
      </c>
      <c r="N87" s="99">
        <f t="shared" si="7"/>
        <v>0</v>
      </c>
      <c r="O87" s="100">
        <v>20</v>
      </c>
      <c r="P87" s="100" t="s">
        <v>141</v>
      </c>
      <c r="V87" s="103" t="s">
        <v>96</v>
      </c>
      <c r="X87" s="97" t="s">
        <v>327</v>
      </c>
      <c r="Y87" s="97" t="s">
        <v>329</v>
      </c>
      <c r="Z87" s="100" t="s">
        <v>217</v>
      </c>
      <c r="AA87" s="97" t="s">
        <v>141</v>
      </c>
      <c r="AB87" s="100">
        <v>8</v>
      </c>
      <c r="AJ87" s="86" t="s">
        <v>314</v>
      </c>
      <c r="AK87" s="86" t="s">
        <v>145</v>
      </c>
    </row>
    <row r="88" spans="1:37" ht="20.399999999999999">
      <c r="A88" s="95">
        <v>54</v>
      </c>
      <c r="B88" s="96" t="s">
        <v>305</v>
      </c>
      <c r="C88" s="97" t="s">
        <v>331</v>
      </c>
      <c r="D88" s="98" t="s">
        <v>332</v>
      </c>
      <c r="E88" s="99">
        <v>210</v>
      </c>
      <c r="F88" s="100" t="s">
        <v>197</v>
      </c>
      <c r="L88" s="102">
        <f t="shared" si="6"/>
        <v>0</v>
      </c>
      <c r="N88" s="99">
        <f t="shared" si="7"/>
        <v>0</v>
      </c>
      <c r="O88" s="100">
        <v>20</v>
      </c>
      <c r="P88" s="100" t="s">
        <v>141</v>
      </c>
      <c r="V88" s="103" t="s">
        <v>308</v>
      </c>
      <c r="W88" s="104">
        <v>37.799999999999997</v>
      </c>
      <c r="X88" s="97" t="s">
        <v>333</v>
      </c>
      <c r="Y88" s="97" t="s">
        <v>331</v>
      </c>
      <c r="Z88" s="100" t="s">
        <v>326</v>
      </c>
      <c r="AB88" s="100">
        <v>7</v>
      </c>
      <c r="AJ88" s="86" t="s">
        <v>310</v>
      </c>
      <c r="AK88" s="86" t="s">
        <v>145</v>
      </c>
    </row>
    <row r="89" spans="1:37">
      <c r="A89" s="95">
        <v>55</v>
      </c>
      <c r="B89" s="96" t="s">
        <v>311</v>
      </c>
      <c r="C89" s="97" t="s">
        <v>334</v>
      </c>
      <c r="D89" s="98" t="s">
        <v>335</v>
      </c>
      <c r="E89" s="99">
        <v>235</v>
      </c>
      <c r="F89" s="100" t="s">
        <v>197</v>
      </c>
      <c r="L89" s="102">
        <f t="shared" si="6"/>
        <v>0</v>
      </c>
      <c r="N89" s="99">
        <f t="shared" si="7"/>
        <v>0</v>
      </c>
      <c r="O89" s="100">
        <v>20</v>
      </c>
      <c r="P89" s="100" t="s">
        <v>141</v>
      </c>
      <c r="V89" s="103" t="s">
        <v>96</v>
      </c>
      <c r="X89" s="97" t="s">
        <v>334</v>
      </c>
      <c r="Y89" s="97" t="s">
        <v>334</v>
      </c>
      <c r="Z89" s="100" t="s">
        <v>336</v>
      </c>
      <c r="AA89" s="97" t="s">
        <v>337</v>
      </c>
      <c r="AB89" s="100">
        <v>8</v>
      </c>
      <c r="AJ89" s="86" t="s">
        <v>314</v>
      </c>
      <c r="AK89" s="86" t="s">
        <v>145</v>
      </c>
    </row>
    <row r="90" spans="1:37">
      <c r="D90" s="145" t="s">
        <v>338</v>
      </c>
      <c r="E90" s="146"/>
      <c r="H90" s="146"/>
      <c r="I90" s="146"/>
      <c r="J90" s="146"/>
      <c r="L90" s="147">
        <f>SUM(L77:L89)</f>
        <v>0.61890000000000001</v>
      </c>
      <c r="N90" s="148">
        <f>SUM(N77:N89)</f>
        <v>0</v>
      </c>
      <c r="W90" s="104">
        <f>SUM(W77:W89)</f>
        <v>156.70999999999998</v>
      </c>
    </row>
    <row r="92" spans="1:37">
      <c r="B92" s="97" t="s">
        <v>339</v>
      </c>
    </row>
    <row r="93" spans="1:37">
      <c r="A93" s="95">
        <v>56</v>
      </c>
      <c r="B93" s="96" t="s">
        <v>340</v>
      </c>
      <c r="C93" s="97" t="s">
        <v>341</v>
      </c>
      <c r="D93" s="98" t="s">
        <v>342</v>
      </c>
      <c r="E93" s="99">
        <v>135.08000000000001</v>
      </c>
      <c r="F93" s="100" t="s">
        <v>197</v>
      </c>
      <c r="K93" s="102">
        <v>3.0000000000000001E-5</v>
      </c>
      <c r="L93" s="102">
        <f>E93*K93</f>
        <v>4.0524000000000003E-3</v>
      </c>
      <c r="N93" s="99">
        <f>E93*M93</f>
        <v>0</v>
      </c>
      <c r="O93" s="100">
        <v>20</v>
      </c>
      <c r="P93" s="100" t="s">
        <v>141</v>
      </c>
      <c r="V93" s="103" t="s">
        <v>308</v>
      </c>
      <c r="W93" s="104">
        <v>8.1050000000000004</v>
      </c>
      <c r="X93" s="97" t="s">
        <v>343</v>
      </c>
      <c r="Y93" s="97" t="s">
        <v>341</v>
      </c>
      <c r="Z93" s="100" t="s">
        <v>344</v>
      </c>
      <c r="AB93" s="100">
        <v>1</v>
      </c>
      <c r="AJ93" s="86" t="s">
        <v>310</v>
      </c>
      <c r="AK93" s="86" t="s">
        <v>145</v>
      </c>
    </row>
    <row r="94" spans="1:37" ht="20.399999999999999">
      <c r="A94" s="95">
        <v>57</v>
      </c>
      <c r="B94" s="96" t="s">
        <v>311</v>
      </c>
      <c r="C94" s="97" t="s">
        <v>345</v>
      </c>
      <c r="D94" s="98" t="s">
        <v>346</v>
      </c>
      <c r="E94" s="99">
        <v>137.78200000000001</v>
      </c>
      <c r="F94" s="100" t="s">
        <v>197</v>
      </c>
      <c r="L94" s="102">
        <f>E94*K94</f>
        <v>0</v>
      </c>
      <c r="N94" s="99">
        <f>E94*M94</f>
        <v>0</v>
      </c>
      <c r="O94" s="100">
        <v>20</v>
      </c>
      <c r="P94" s="100" t="s">
        <v>141</v>
      </c>
      <c r="V94" s="103" t="s">
        <v>96</v>
      </c>
      <c r="X94" s="97" t="s">
        <v>345</v>
      </c>
      <c r="Y94" s="97" t="s">
        <v>345</v>
      </c>
      <c r="Z94" s="100" t="s">
        <v>217</v>
      </c>
      <c r="AA94" s="97" t="s">
        <v>141</v>
      </c>
      <c r="AB94" s="100">
        <v>8</v>
      </c>
      <c r="AJ94" s="86" t="s">
        <v>314</v>
      </c>
      <c r="AK94" s="86" t="s">
        <v>145</v>
      </c>
    </row>
    <row r="95" spans="1:37">
      <c r="A95" s="95">
        <v>58</v>
      </c>
      <c r="B95" s="96" t="s">
        <v>340</v>
      </c>
      <c r="C95" s="97" t="s">
        <v>347</v>
      </c>
      <c r="D95" s="98" t="s">
        <v>348</v>
      </c>
      <c r="E95" s="99">
        <v>210</v>
      </c>
      <c r="F95" s="100" t="s">
        <v>197</v>
      </c>
      <c r="K95" s="102">
        <v>1E-3</v>
      </c>
      <c r="L95" s="102">
        <f>E95*K95</f>
        <v>0.21</v>
      </c>
      <c r="N95" s="99">
        <f>E95*M95</f>
        <v>0</v>
      </c>
      <c r="O95" s="100">
        <v>20</v>
      </c>
      <c r="P95" s="100" t="s">
        <v>141</v>
      </c>
      <c r="V95" s="103" t="s">
        <v>308</v>
      </c>
      <c r="W95" s="104">
        <v>28.56</v>
      </c>
      <c r="X95" s="97" t="s">
        <v>349</v>
      </c>
      <c r="Y95" s="97" t="s">
        <v>347</v>
      </c>
      <c r="Z95" s="100" t="s">
        <v>344</v>
      </c>
      <c r="AB95" s="100">
        <v>7</v>
      </c>
      <c r="AJ95" s="86" t="s">
        <v>310</v>
      </c>
      <c r="AK95" s="86" t="s">
        <v>145</v>
      </c>
    </row>
    <row r="96" spans="1:37" ht="20.399999999999999">
      <c r="A96" s="95">
        <v>59</v>
      </c>
      <c r="B96" s="96" t="s">
        <v>311</v>
      </c>
      <c r="C96" s="97" t="s">
        <v>350</v>
      </c>
      <c r="D96" s="98" t="s">
        <v>351</v>
      </c>
      <c r="E96" s="99">
        <v>214.2</v>
      </c>
      <c r="F96" s="100" t="s">
        <v>197</v>
      </c>
      <c r="L96" s="102">
        <f>E96*K96</f>
        <v>0</v>
      </c>
      <c r="N96" s="99">
        <f>E96*M96</f>
        <v>0</v>
      </c>
      <c r="O96" s="100">
        <v>20</v>
      </c>
      <c r="P96" s="100" t="s">
        <v>141</v>
      </c>
      <c r="V96" s="103" t="s">
        <v>96</v>
      </c>
      <c r="X96" s="97" t="s">
        <v>350</v>
      </c>
      <c r="Y96" s="97" t="s">
        <v>350</v>
      </c>
      <c r="Z96" s="100" t="s">
        <v>217</v>
      </c>
      <c r="AA96" s="97" t="s">
        <v>141</v>
      </c>
      <c r="AB96" s="100">
        <v>8</v>
      </c>
      <c r="AJ96" s="86" t="s">
        <v>314</v>
      </c>
      <c r="AK96" s="86" t="s">
        <v>145</v>
      </c>
    </row>
    <row r="97" spans="1:37">
      <c r="D97" s="145" t="s">
        <v>352</v>
      </c>
      <c r="E97" s="146"/>
      <c r="H97" s="146"/>
      <c r="I97" s="146"/>
      <c r="J97" s="146"/>
      <c r="L97" s="147">
        <f>SUM(L92:L96)</f>
        <v>0.2140524</v>
      </c>
      <c r="N97" s="148">
        <f>SUM(N92:N96)</f>
        <v>0</v>
      </c>
      <c r="W97" s="104">
        <f>SUM(W92:W96)</f>
        <v>36.664999999999999</v>
      </c>
    </row>
    <row r="99" spans="1:37">
      <c r="B99" s="97" t="s">
        <v>353</v>
      </c>
    </row>
    <row r="100" spans="1:37">
      <c r="A100" s="95">
        <v>60</v>
      </c>
      <c r="B100" s="96" t="s">
        <v>354</v>
      </c>
      <c r="C100" s="97" t="s">
        <v>355</v>
      </c>
      <c r="D100" s="98" t="s">
        <v>356</v>
      </c>
      <c r="E100" s="99">
        <v>1</v>
      </c>
      <c r="F100" s="100" t="s">
        <v>237</v>
      </c>
      <c r="L100" s="102">
        <f>E100*K100</f>
        <v>0</v>
      </c>
      <c r="N100" s="99">
        <f>E100*M100</f>
        <v>0</v>
      </c>
      <c r="O100" s="100">
        <v>20</v>
      </c>
      <c r="P100" s="100" t="s">
        <v>141</v>
      </c>
      <c r="V100" s="103" t="s">
        <v>308</v>
      </c>
      <c r="W100" s="104">
        <v>65.897999999999996</v>
      </c>
      <c r="X100" s="97" t="s">
        <v>357</v>
      </c>
      <c r="Y100" s="97" t="s">
        <v>355</v>
      </c>
      <c r="Z100" s="100" t="s">
        <v>358</v>
      </c>
      <c r="AB100" s="100">
        <v>7</v>
      </c>
      <c r="AJ100" s="86" t="s">
        <v>310</v>
      </c>
      <c r="AK100" s="86" t="s">
        <v>145</v>
      </c>
    </row>
    <row r="101" spans="1:37">
      <c r="D101" s="145" t="s">
        <v>359</v>
      </c>
      <c r="E101" s="146"/>
      <c r="H101" s="146"/>
      <c r="I101" s="146"/>
      <c r="J101" s="146"/>
      <c r="L101" s="147">
        <f>SUM(L99:L100)</f>
        <v>0</v>
      </c>
      <c r="N101" s="148">
        <f>SUM(N99:N100)</f>
        <v>0</v>
      </c>
      <c r="W101" s="104">
        <f>SUM(W99:W100)</f>
        <v>65.897999999999996</v>
      </c>
    </row>
    <row r="103" spans="1:37">
      <c r="B103" s="97" t="s">
        <v>360</v>
      </c>
    </row>
    <row r="104" spans="1:37" ht="20.399999999999999">
      <c r="A104" s="95">
        <v>61</v>
      </c>
      <c r="B104" s="96" t="s">
        <v>361</v>
      </c>
      <c r="C104" s="97" t="s">
        <v>362</v>
      </c>
      <c r="D104" s="98" t="s">
        <v>363</v>
      </c>
      <c r="E104" s="99">
        <v>7</v>
      </c>
      <c r="F104" s="100" t="s">
        <v>197</v>
      </c>
      <c r="K104" s="102">
        <v>1.422E-2</v>
      </c>
      <c r="L104" s="102">
        <f>E104*K104</f>
        <v>9.9540000000000003E-2</v>
      </c>
      <c r="N104" s="99">
        <f>E104*M104</f>
        <v>0</v>
      </c>
      <c r="O104" s="100">
        <v>20</v>
      </c>
      <c r="P104" s="100" t="s">
        <v>141</v>
      </c>
      <c r="V104" s="103" t="s">
        <v>308</v>
      </c>
      <c r="W104" s="104">
        <v>1.5469999999999999</v>
      </c>
      <c r="X104" s="97" t="s">
        <v>364</v>
      </c>
      <c r="Y104" s="97" t="s">
        <v>362</v>
      </c>
      <c r="Z104" s="100" t="s">
        <v>217</v>
      </c>
      <c r="AB104" s="100">
        <v>1</v>
      </c>
      <c r="AJ104" s="86" t="s">
        <v>310</v>
      </c>
      <c r="AK104" s="86" t="s">
        <v>145</v>
      </c>
    </row>
    <row r="105" spans="1:37">
      <c r="D105" s="145" t="s">
        <v>365</v>
      </c>
      <c r="E105" s="146"/>
      <c r="H105" s="146"/>
      <c r="I105" s="146"/>
      <c r="J105" s="146"/>
      <c r="L105" s="147">
        <f>SUM(L103:L104)</f>
        <v>9.9540000000000003E-2</v>
      </c>
      <c r="N105" s="148">
        <f>SUM(N103:N104)</f>
        <v>0</v>
      </c>
      <c r="W105" s="104">
        <f>SUM(W103:W104)</f>
        <v>1.5469999999999999</v>
      </c>
    </row>
    <row r="107" spans="1:37">
      <c r="B107" s="97" t="s">
        <v>366</v>
      </c>
    </row>
    <row r="108" spans="1:37">
      <c r="A108" s="95">
        <v>62</v>
      </c>
      <c r="B108" s="96" t="s">
        <v>367</v>
      </c>
      <c r="C108" s="97" t="s">
        <v>368</v>
      </c>
      <c r="D108" s="98" t="s">
        <v>369</v>
      </c>
      <c r="E108" s="99">
        <v>54.86</v>
      </c>
      <c r="F108" s="100" t="s">
        <v>197</v>
      </c>
      <c r="K108" s="102">
        <v>5.6999999999999998E-4</v>
      </c>
      <c r="L108" s="102">
        <f>E108*K108</f>
        <v>3.1270199999999998E-2</v>
      </c>
      <c r="N108" s="99">
        <f>E108*M108</f>
        <v>0</v>
      </c>
      <c r="O108" s="100">
        <v>20</v>
      </c>
      <c r="P108" s="100" t="s">
        <v>141</v>
      </c>
      <c r="V108" s="103" t="s">
        <v>308</v>
      </c>
      <c r="W108" s="104">
        <v>61.826999999999998</v>
      </c>
      <c r="X108" s="97" t="s">
        <v>370</v>
      </c>
      <c r="Y108" s="97" t="s">
        <v>368</v>
      </c>
      <c r="Z108" s="100" t="s">
        <v>217</v>
      </c>
      <c r="AB108" s="100">
        <v>1</v>
      </c>
      <c r="AJ108" s="86" t="s">
        <v>310</v>
      </c>
      <c r="AK108" s="86" t="s">
        <v>145</v>
      </c>
    </row>
    <row r="109" spans="1:37">
      <c r="A109" s="95">
        <v>63</v>
      </c>
      <c r="B109" s="96" t="s">
        <v>367</v>
      </c>
      <c r="C109" s="97" t="s">
        <v>371</v>
      </c>
      <c r="D109" s="98" t="s">
        <v>372</v>
      </c>
      <c r="E109" s="99">
        <v>78.84</v>
      </c>
      <c r="F109" s="100" t="s">
        <v>197</v>
      </c>
      <c r="K109" s="102">
        <v>2.3000000000000001E-4</v>
      </c>
      <c r="L109" s="102">
        <f>E109*K109</f>
        <v>1.8133200000000002E-2</v>
      </c>
      <c r="N109" s="99">
        <f>E109*M109</f>
        <v>0</v>
      </c>
      <c r="O109" s="100">
        <v>20</v>
      </c>
      <c r="P109" s="100" t="s">
        <v>141</v>
      </c>
      <c r="V109" s="103" t="s">
        <v>308</v>
      </c>
      <c r="W109" s="104">
        <v>75.292000000000002</v>
      </c>
      <c r="X109" s="97" t="s">
        <v>373</v>
      </c>
      <c r="Y109" s="97" t="s">
        <v>371</v>
      </c>
      <c r="Z109" s="100" t="s">
        <v>217</v>
      </c>
      <c r="AB109" s="100">
        <v>1</v>
      </c>
      <c r="AJ109" s="86" t="s">
        <v>310</v>
      </c>
      <c r="AK109" s="86" t="s">
        <v>145</v>
      </c>
    </row>
    <row r="110" spans="1:37">
      <c r="D110" s="145" t="s">
        <v>374</v>
      </c>
      <c r="E110" s="146"/>
      <c r="H110" s="146"/>
      <c r="I110" s="146"/>
      <c r="J110" s="146"/>
      <c r="L110" s="147">
        <f>SUM(L107:L109)</f>
        <v>4.94034E-2</v>
      </c>
      <c r="N110" s="148">
        <f>SUM(N107:N109)</f>
        <v>0</v>
      </c>
      <c r="W110" s="104">
        <f>SUM(W107:W109)</f>
        <v>137.119</v>
      </c>
    </row>
    <row r="112" spans="1:37">
      <c r="B112" s="97" t="s">
        <v>375</v>
      </c>
    </row>
    <row r="113" spans="1:37">
      <c r="A113" s="95">
        <v>64</v>
      </c>
      <c r="B113" s="96" t="s">
        <v>376</v>
      </c>
      <c r="C113" s="97" t="s">
        <v>377</v>
      </c>
      <c r="D113" s="98" t="s">
        <v>378</v>
      </c>
      <c r="E113" s="99">
        <v>4</v>
      </c>
      <c r="F113" s="100" t="s">
        <v>188</v>
      </c>
      <c r="K113" s="102">
        <v>7.2700000000000004E-3</v>
      </c>
      <c r="L113" s="102">
        <f t="shared" ref="L113:L123" si="8">E113*K113</f>
        <v>2.9080000000000002E-2</v>
      </c>
      <c r="N113" s="99">
        <f t="shared" ref="N113:N123" si="9">E113*M113</f>
        <v>0</v>
      </c>
      <c r="O113" s="100">
        <v>20</v>
      </c>
      <c r="P113" s="100" t="s">
        <v>141</v>
      </c>
      <c r="V113" s="103" t="s">
        <v>308</v>
      </c>
      <c r="W113" s="104">
        <v>6.6559999999999997</v>
      </c>
      <c r="X113" s="97" t="s">
        <v>379</v>
      </c>
      <c r="Y113" s="97" t="s">
        <v>377</v>
      </c>
      <c r="Z113" s="100" t="s">
        <v>380</v>
      </c>
      <c r="AB113" s="100">
        <v>7</v>
      </c>
      <c r="AJ113" s="86" t="s">
        <v>310</v>
      </c>
      <c r="AK113" s="86" t="s">
        <v>145</v>
      </c>
    </row>
    <row r="114" spans="1:37">
      <c r="A114" s="95">
        <v>65</v>
      </c>
      <c r="B114" s="96" t="s">
        <v>376</v>
      </c>
      <c r="C114" s="97" t="s">
        <v>381</v>
      </c>
      <c r="D114" s="98" t="s">
        <v>382</v>
      </c>
      <c r="E114" s="99">
        <v>5</v>
      </c>
      <c r="F114" s="100" t="s">
        <v>197</v>
      </c>
      <c r="L114" s="102">
        <f t="shared" si="8"/>
        <v>0</v>
      </c>
      <c r="M114" s="99">
        <v>7.0000000000000001E-3</v>
      </c>
      <c r="N114" s="99">
        <f t="shared" si="9"/>
        <v>3.5000000000000003E-2</v>
      </c>
      <c r="O114" s="100">
        <v>20</v>
      </c>
      <c r="P114" s="100" t="s">
        <v>141</v>
      </c>
      <c r="V114" s="103" t="s">
        <v>308</v>
      </c>
      <c r="W114" s="104">
        <v>0.4</v>
      </c>
      <c r="X114" s="97" t="s">
        <v>383</v>
      </c>
      <c r="Y114" s="97" t="s">
        <v>381</v>
      </c>
      <c r="Z114" s="100" t="s">
        <v>326</v>
      </c>
      <c r="AB114" s="100">
        <v>1</v>
      </c>
      <c r="AJ114" s="86" t="s">
        <v>310</v>
      </c>
      <c r="AK114" s="86" t="s">
        <v>145</v>
      </c>
    </row>
    <row r="115" spans="1:37">
      <c r="A115" s="95">
        <v>66</v>
      </c>
      <c r="B115" s="96" t="s">
        <v>376</v>
      </c>
      <c r="C115" s="97" t="s">
        <v>384</v>
      </c>
      <c r="D115" s="98" t="s">
        <v>385</v>
      </c>
      <c r="E115" s="99">
        <v>8.4</v>
      </c>
      <c r="F115" s="100" t="s">
        <v>269</v>
      </c>
      <c r="L115" s="102">
        <f t="shared" si="8"/>
        <v>0</v>
      </c>
      <c r="M115" s="99">
        <v>1E-3</v>
      </c>
      <c r="N115" s="99">
        <f t="shared" si="9"/>
        <v>8.4000000000000012E-3</v>
      </c>
      <c r="O115" s="100">
        <v>20</v>
      </c>
      <c r="P115" s="100" t="s">
        <v>141</v>
      </c>
      <c r="V115" s="103" t="s">
        <v>308</v>
      </c>
      <c r="W115" s="104">
        <v>0.67200000000000004</v>
      </c>
      <c r="X115" s="97" t="s">
        <v>386</v>
      </c>
      <c r="Y115" s="97" t="s">
        <v>384</v>
      </c>
      <c r="Z115" s="100" t="s">
        <v>380</v>
      </c>
      <c r="AB115" s="100">
        <v>1</v>
      </c>
      <c r="AJ115" s="86" t="s">
        <v>310</v>
      </c>
      <c r="AK115" s="86" t="s">
        <v>145</v>
      </c>
    </row>
    <row r="116" spans="1:37">
      <c r="A116" s="95">
        <v>67</v>
      </c>
      <c r="B116" s="96" t="s">
        <v>376</v>
      </c>
      <c r="C116" s="97" t="s">
        <v>387</v>
      </c>
      <c r="D116" s="98" t="s">
        <v>388</v>
      </c>
      <c r="E116" s="99">
        <v>10</v>
      </c>
      <c r="F116" s="100" t="s">
        <v>269</v>
      </c>
      <c r="L116" s="102">
        <f t="shared" si="8"/>
        <v>0</v>
      </c>
      <c r="M116" s="99">
        <v>2E-3</v>
      </c>
      <c r="N116" s="99">
        <f t="shared" si="9"/>
        <v>0.02</v>
      </c>
      <c r="O116" s="100">
        <v>20</v>
      </c>
      <c r="P116" s="100" t="s">
        <v>141</v>
      </c>
      <c r="V116" s="103" t="s">
        <v>308</v>
      </c>
      <c r="W116" s="104">
        <v>0.5</v>
      </c>
      <c r="X116" s="97" t="s">
        <v>389</v>
      </c>
      <c r="Y116" s="97" t="s">
        <v>387</v>
      </c>
      <c r="Z116" s="100" t="s">
        <v>380</v>
      </c>
      <c r="AB116" s="100">
        <v>1</v>
      </c>
      <c r="AJ116" s="86" t="s">
        <v>310</v>
      </c>
      <c r="AK116" s="86" t="s">
        <v>145</v>
      </c>
    </row>
    <row r="117" spans="1:37">
      <c r="A117" s="95">
        <v>68</v>
      </c>
      <c r="B117" s="96" t="s">
        <v>376</v>
      </c>
      <c r="C117" s="97" t="s">
        <v>390</v>
      </c>
      <c r="D117" s="98" t="s">
        <v>391</v>
      </c>
      <c r="E117" s="99">
        <v>4</v>
      </c>
      <c r="F117" s="100" t="s">
        <v>188</v>
      </c>
      <c r="L117" s="102">
        <f t="shared" si="8"/>
        <v>0</v>
      </c>
      <c r="N117" s="99">
        <f t="shared" si="9"/>
        <v>0</v>
      </c>
      <c r="O117" s="100">
        <v>20</v>
      </c>
      <c r="P117" s="100" t="s">
        <v>141</v>
      </c>
      <c r="V117" s="103" t="s">
        <v>308</v>
      </c>
      <c r="W117" s="104">
        <v>0.308</v>
      </c>
      <c r="X117" s="97" t="s">
        <v>392</v>
      </c>
      <c r="Y117" s="97" t="s">
        <v>390</v>
      </c>
      <c r="Z117" s="100" t="s">
        <v>380</v>
      </c>
      <c r="AB117" s="100">
        <v>1</v>
      </c>
      <c r="AJ117" s="86" t="s">
        <v>310</v>
      </c>
      <c r="AK117" s="86" t="s">
        <v>145</v>
      </c>
    </row>
    <row r="118" spans="1:37">
      <c r="A118" s="95">
        <v>69</v>
      </c>
      <c r="B118" s="96" t="s">
        <v>376</v>
      </c>
      <c r="C118" s="97" t="s">
        <v>393</v>
      </c>
      <c r="D118" s="98" t="s">
        <v>394</v>
      </c>
      <c r="E118" s="99">
        <v>10</v>
      </c>
      <c r="F118" s="100" t="s">
        <v>269</v>
      </c>
      <c r="K118" s="102">
        <v>1.3999999999999999E-4</v>
      </c>
      <c r="L118" s="102">
        <f t="shared" si="8"/>
        <v>1.3999999999999998E-3</v>
      </c>
      <c r="N118" s="99">
        <f t="shared" si="9"/>
        <v>0</v>
      </c>
      <c r="O118" s="100">
        <v>20</v>
      </c>
      <c r="P118" s="100" t="s">
        <v>141</v>
      </c>
      <c r="V118" s="103" t="s">
        <v>308</v>
      </c>
      <c r="W118" s="104">
        <v>1.45</v>
      </c>
      <c r="X118" s="97" t="s">
        <v>395</v>
      </c>
      <c r="Y118" s="97" t="s">
        <v>393</v>
      </c>
      <c r="Z118" s="100" t="s">
        <v>380</v>
      </c>
      <c r="AB118" s="100">
        <v>1</v>
      </c>
      <c r="AJ118" s="86" t="s">
        <v>310</v>
      </c>
      <c r="AK118" s="86" t="s">
        <v>145</v>
      </c>
    </row>
    <row r="119" spans="1:37">
      <c r="A119" s="95">
        <v>70</v>
      </c>
      <c r="B119" s="96" t="s">
        <v>376</v>
      </c>
      <c r="C119" s="97" t="s">
        <v>396</v>
      </c>
      <c r="D119" s="98" t="s">
        <v>397</v>
      </c>
      <c r="E119" s="99">
        <v>4</v>
      </c>
      <c r="F119" s="100" t="s">
        <v>188</v>
      </c>
      <c r="L119" s="102">
        <f t="shared" si="8"/>
        <v>0</v>
      </c>
      <c r="N119" s="99">
        <f t="shared" si="9"/>
        <v>0</v>
      </c>
      <c r="O119" s="100">
        <v>20</v>
      </c>
      <c r="P119" s="100" t="s">
        <v>141</v>
      </c>
      <c r="V119" s="103" t="s">
        <v>308</v>
      </c>
      <c r="W119" s="104">
        <v>0.65600000000000003</v>
      </c>
      <c r="X119" s="97" t="s">
        <v>398</v>
      </c>
      <c r="Y119" s="97" t="s">
        <v>396</v>
      </c>
      <c r="Z119" s="100" t="s">
        <v>380</v>
      </c>
      <c r="AB119" s="100">
        <v>1</v>
      </c>
      <c r="AJ119" s="86" t="s">
        <v>310</v>
      </c>
      <c r="AK119" s="86" t="s">
        <v>145</v>
      </c>
    </row>
    <row r="120" spans="1:37">
      <c r="A120" s="95">
        <v>71</v>
      </c>
      <c r="B120" s="96" t="s">
        <v>376</v>
      </c>
      <c r="C120" s="97" t="s">
        <v>399</v>
      </c>
      <c r="D120" s="98" t="s">
        <v>400</v>
      </c>
      <c r="E120" s="99">
        <v>29.4</v>
      </c>
      <c r="F120" s="100" t="s">
        <v>269</v>
      </c>
      <c r="K120" s="102">
        <v>2.0699999999999998E-3</v>
      </c>
      <c r="L120" s="102">
        <f t="shared" si="8"/>
        <v>6.0857999999999988E-2</v>
      </c>
      <c r="N120" s="99">
        <f t="shared" si="9"/>
        <v>0</v>
      </c>
      <c r="O120" s="100">
        <v>20</v>
      </c>
      <c r="P120" s="100" t="s">
        <v>141</v>
      </c>
      <c r="V120" s="103" t="s">
        <v>308</v>
      </c>
      <c r="W120" s="104">
        <v>13.583</v>
      </c>
      <c r="X120" s="97" t="s">
        <v>401</v>
      </c>
      <c r="Y120" s="97" t="s">
        <v>399</v>
      </c>
      <c r="Z120" s="100" t="s">
        <v>380</v>
      </c>
      <c r="AB120" s="100">
        <v>7</v>
      </c>
      <c r="AJ120" s="86" t="s">
        <v>310</v>
      </c>
      <c r="AK120" s="86" t="s">
        <v>145</v>
      </c>
    </row>
    <row r="121" spans="1:37">
      <c r="A121" s="95">
        <v>72</v>
      </c>
      <c r="B121" s="96" t="s">
        <v>376</v>
      </c>
      <c r="C121" s="97" t="s">
        <v>402</v>
      </c>
      <c r="D121" s="98" t="s">
        <v>403</v>
      </c>
      <c r="E121" s="99">
        <v>4</v>
      </c>
      <c r="F121" s="100" t="s">
        <v>188</v>
      </c>
      <c r="K121" s="102">
        <v>2.0699999999999998E-3</v>
      </c>
      <c r="L121" s="102">
        <f t="shared" si="8"/>
        <v>8.2799999999999992E-3</v>
      </c>
      <c r="N121" s="99">
        <f t="shared" si="9"/>
        <v>0</v>
      </c>
      <c r="O121" s="100">
        <v>20</v>
      </c>
      <c r="P121" s="100" t="s">
        <v>141</v>
      </c>
      <c r="V121" s="103" t="s">
        <v>308</v>
      </c>
      <c r="W121" s="104">
        <v>1.8480000000000001</v>
      </c>
      <c r="X121" s="97" t="s">
        <v>401</v>
      </c>
      <c r="Y121" s="97" t="s">
        <v>402</v>
      </c>
      <c r="Z121" s="100" t="s">
        <v>380</v>
      </c>
      <c r="AB121" s="100">
        <v>7</v>
      </c>
      <c r="AJ121" s="86" t="s">
        <v>310</v>
      </c>
      <c r="AK121" s="86" t="s">
        <v>145</v>
      </c>
    </row>
    <row r="122" spans="1:37">
      <c r="A122" s="95">
        <v>73</v>
      </c>
      <c r="B122" s="96" t="s">
        <v>376</v>
      </c>
      <c r="C122" s="97" t="s">
        <v>404</v>
      </c>
      <c r="D122" s="98" t="s">
        <v>405</v>
      </c>
      <c r="E122" s="99">
        <v>16</v>
      </c>
      <c r="F122" s="100" t="s">
        <v>188</v>
      </c>
      <c r="K122" s="102">
        <v>2.0699999999999998E-3</v>
      </c>
      <c r="L122" s="102">
        <f t="shared" si="8"/>
        <v>3.3119999999999997E-2</v>
      </c>
      <c r="N122" s="99">
        <f t="shared" si="9"/>
        <v>0</v>
      </c>
      <c r="O122" s="100">
        <v>20</v>
      </c>
      <c r="P122" s="100" t="s">
        <v>141</v>
      </c>
      <c r="V122" s="103" t="s">
        <v>308</v>
      </c>
      <c r="W122" s="104">
        <v>7.3920000000000003</v>
      </c>
      <c r="X122" s="97" t="s">
        <v>401</v>
      </c>
      <c r="Y122" s="97" t="s">
        <v>404</v>
      </c>
      <c r="Z122" s="100" t="s">
        <v>380</v>
      </c>
      <c r="AB122" s="100">
        <v>7</v>
      </c>
      <c r="AJ122" s="86" t="s">
        <v>310</v>
      </c>
      <c r="AK122" s="86" t="s">
        <v>145</v>
      </c>
    </row>
    <row r="123" spans="1:37" ht="20.399999999999999">
      <c r="A123" s="95">
        <v>74</v>
      </c>
      <c r="B123" s="96" t="s">
        <v>376</v>
      </c>
      <c r="C123" s="97" t="s">
        <v>406</v>
      </c>
      <c r="D123" s="98" t="s">
        <v>407</v>
      </c>
      <c r="E123" s="99">
        <v>4</v>
      </c>
      <c r="F123" s="100" t="s">
        <v>188</v>
      </c>
      <c r="K123" s="102">
        <v>2.0699999999999998E-3</v>
      </c>
      <c r="L123" s="102">
        <f t="shared" si="8"/>
        <v>8.2799999999999992E-3</v>
      </c>
      <c r="N123" s="99">
        <f t="shared" si="9"/>
        <v>0</v>
      </c>
      <c r="O123" s="100">
        <v>20</v>
      </c>
      <c r="P123" s="100" t="s">
        <v>141</v>
      </c>
      <c r="V123" s="103" t="s">
        <v>308</v>
      </c>
      <c r="W123" s="104">
        <v>1.8480000000000001</v>
      </c>
      <c r="X123" s="97" t="s">
        <v>401</v>
      </c>
      <c r="Y123" s="97" t="s">
        <v>406</v>
      </c>
      <c r="Z123" s="100" t="s">
        <v>380</v>
      </c>
      <c r="AB123" s="100">
        <v>7</v>
      </c>
      <c r="AJ123" s="86" t="s">
        <v>310</v>
      </c>
      <c r="AK123" s="86" t="s">
        <v>145</v>
      </c>
    </row>
    <row r="124" spans="1:37">
      <c r="D124" s="145" t="s">
        <v>408</v>
      </c>
      <c r="E124" s="146"/>
      <c r="H124" s="146"/>
      <c r="I124" s="146"/>
      <c r="J124" s="146"/>
      <c r="L124" s="147">
        <f>SUM(L112:L123)</f>
        <v>0.14101799999999998</v>
      </c>
      <c r="N124" s="148">
        <f>SUM(N112:N123)</f>
        <v>6.3400000000000012E-2</v>
      </c>
      <c r="W124" s="104">
        <f>SUM(W112:W123)</f>
        <v>35.313000000000002</v>
      </c>
    </row>
    <row r="126" spans="1:37">
      <c r="B126" s="97" t="s">
        <v>409</v>
      </c>
    </row>
    <row r="127" spans="1:37">
      <c r="A127" s="95">
        <v>75</v>
      </c>
      <c r="B127" s="96" t="s">
        <v>410</v>
      </c>
      <c r="C127" s="97" t="s">
        <v>411</v>
      </c>
      <c r="D127" s="98" t="s">
        <v>412</v>
      </c>
      <c r="E127" s="99">
        <v>8.4</v>
      </c>
      <c r="F127" s="100" t="s">
        <v>269</v>
      </c>
      <c r="L127" s="102">
        <f>E127*K127</f>
        <v>0</v>
      </c>
      <c r="M127" s="99">
        <v>1E-3</v>
      </c>
      <c r="N127" s="99">
        <f>E127*M127</f>
        <v>8.4000000000000012E-3</v>
      </c>
      <c r="O127" s="100">
        <v>20</v>
      </c>
      <c r="P127" s="100" t="s">
        <v>141</v>
      </c>
      <c r="V127" s="103" t="s">
        <v>308</v>
      </c>
      <c r="W127" s="104">
        <v>1.478</v>
      </c>
      <c r="X127" s="97" t="s">
        <v>413</v>
      </c>
      <c r="Y127" s="97" t="s">
        <v>411</v>
      </c>
      <c r="Z127" s="100" t="s">
        <v>414</v>
      </c>
      <c r="AB127" s="100">
        <v>7</v>
      </c>
      <c r="AJ127" s="86" t="s">
        <v>310</v>
      </c>
      <c r="AK127" s="86" t="s">
        <v>145</v>
      </c>
    </row>
    <row r="128" spans="1:37">
      <c r="D128" s="145" t="s">
        <v>415</v>
      </c>
      <c r="E128" s="146"/>
      <c r="H128" s="146"/>
      <c r="I128" s="146"/>
      <c r="J128" s="146"/>
      <c r="L128" s="147">
        <f>SUM(L126:L127)</f>
        <v>0</v>
      </c>
      <c r="N128" s="148">
        <f>SUM(N126:N127)</f>
        <v>8.4000000000000012E-3</v>
      </c>
      <c r="W128" s="104">
        <f>SUM(W126:W127)</f>
        <v>1.478</v>
      </c>
    </row>
    <row r="130" spans="1:37">
      <c r="B130" s="97" t="s">
        <v>416</v>
      </c>
    </row>
    <row r="131" spans="1:37">
      <c r="A131" s="95">
        <v>76</v>
      </c>
      <c r="B131" s="96" t="s">
        <v>417</v>
      </c>
      <c r="C131" s="97" t="s">
        <v>418</v>
      </c>
      <c r="D131" s="98" t="s">
        <v>419</v>
      </c>
      <c r="E131" s="99">
        <v>98</v>
      </c>
      <c r="F131" s="100" t="s">
        <v>269</v>
      </c>
      <c r="K131" s="102">
        <v>5.0000000000000002E-5</v>
      </c>
      <c r="L131" s="102">
        <f t="shared" ref="L131:L163" si="10">E131*K131</f>
        <v>4.8999999999999998E-3</v>
      </c>
      <c r="N131" s="99">
        <f t="shared" ref="N131:N163" si="11">E131*M131</f>
        <v>0</v>
      </c>
      <c r="O131" s="100">
        <v>20</v>
      </c>
      <c r="P131" s="100" t="s">
        <v>141</v>
      </c>
      <c r="V131" s="103" t="s">
        <v>308</v>
      </c>
      <c r="W131" s="104">
        <v>18.62</v>
      </c>
      <c r="X131" s="97" t="s">
        <v>420</v>
      </c>
      <c r="Y131" s="97" t="s">
        <v>418</v>
      </c>
      <c r="Z131" s="100" t="s">
        <v>421</v>
      </c>
      <c r="AB131" s="100">
        <v>1</v>
      </c>
      <c r="AJ131" s="86" t="s">
        <v>310</v>
      </c>
      <c r="AK131" s="86" t="s">
        <v>145</v>
      </c>
    </row>
    <row r="132" spans="1:37">
      <c r="A132" s="95">
        <v>77</v>
      </c>
      <c r="B132" s="96" t="s">
        <v>311</v>
      </c>
      <c r="C132" s="97" t="s">
        <v>422</v>
      </c>
      <c r="D132" s="98" t="s">
        <v>423</v>
      </c>
      <c r="E132" s="99">
        <v>98</v>
      </c>
      <c r="F132" s="100" t="s">
        <v>269</v>
      </c>
      <c r="L132" s="102">
        <f t="shared" si="10"/>
        <v>0</v>
      </c>
      <c r="N132" s="99">
        <f t="shared" si="11"/>
        <v>0</v>
      </c>
      <c r="O132" s="100">
        <v>20</v>
      </c>
      <c r="P132" s="100" t="s">
        <v>141</v>
      </c>
      <c r="V132" s="103" t="s">
        <v>96</v>
      </c>
      <c r="X132" s="97" t="s">
        <v>422</v>
      </c>
      <c r="Y132" s="97" t="s">
        <v>422</v>
      </c>
      <c r="Z132" s="100" t="s">
        <v>217</v>
      </c>
      <c r="AA132" s="97" t="s">
        <v>141</v>
      </c>
      <c r="AB132" s="100">
        <v>2</v>
      </c>
      <c r="AJ132" s="86" t="s">
        <v>314</v>
      </c>
      <c r="AK132" s="86" t="s">
        <v>145</v>
      </c>
    </row>
    <row r="133" spans="1:37" ht="20.399999999999999">
      <c r="A133" s="95">
        <v>78</v>
      </c>
      <c r="B133" s="96" t="s">
        <v>417</v>
      </c>
      <c r="C133" s="97" t="s">
        <v>424</v>
      </c>
      <c r="D133" s="98" t="s">
        <v>425</v>
      </c>
      <c r="E133" s="99">
        <v>321</v>
      </c>
      <c r="F133" s="100" t="s">
        <v>197</v>
      </c>
      <c r="K133" s="102">
        <v>4.6000000000000001E-4</v>
      </c>
      <c r="L133" s="102">
        <f t="shared" si="10"/>
        <v>0.14766000000000001</v>
      </c>
      <c r="N133" s="99">
        <f t="shared" si="11"/>
        <v>0</v>
      </c>
      <c r="O133" s="100">
        <v>20</v>
      </c>
      <c r="P133" s="100" t="s">
        <v>141</v>
      </c>
      <c r="V133" s="103" t="s">
        <v>308</v>
      </c>
      <c r="W133" s="104">
        <v>275.73899999999998</v>
      </c>
      <c r="X133" s="97" t="s">
        <v>426</v>
      </c>
      <c r="Y133" s="97" t="s">
        <v>424</v>
      </c>
      <c r="Z133" s="100" t="s">
        <v>217</v>
      </c>
      <c r="AB133" s="100">
        <v>7</v>
      </c>
      <c r="AJ133" s="86" t="s">
        <v>310</v>
      </c>
      <c r="AK133" s="86" t="s">
        <v>145</v>
      </c>
    </row>
    <row r="134" spans="1:37">
      <c r="A134" s="95">
        <v>79</v>
      </c>
      <c r="B134" s="96" t="s">
        <v>311</v>
      </c>
      <c r="C134" s="97" t="s">
        <v>427</v>
      </c>
      <c r="D134" s="98" t="s">
        <v>428</v>
      </c>
      <c r="E134" s="99">
        <v>321</v>
      </c>
      <c r="F134" s="100" t="s">
        <v>197</v>
      </c>
      <c r="K134" s="102">
        <v>1.474E-2</v>
      </c>
      <c r="L134" s="102">
        <f t="shared" si="10"/>
        <v>4.7315399999999999</v>
      </c>
      <c r="N134" s="99">
        <f t="shared" si="11"/>
        <v>0</v>
      </c>
      <c r="O134" s="100">
        <v>20</v>
      </c>
      <c r="P134" s="100" t="s">
        <v>141</v>
      </c>
      <c r="V134" s="103" t="s">
        <v>96</v>
      </c>
      <c r="X134" s="97" t="s">
        <v>429</v>
      </c>
      <c r="Y134" s="97" t="s">
        <v>427</v>
      </c>
      <c r="Z134" s="100" t="s">
        <v>217</v>
      </c>
      <c r="AA134" s="97" t="s">
        <v>141</v>
      </c>
      <c r="AB134" s="100">
        <v>8</v>
      </c>
      <c r="AJ134" s="86" t="s">
        <v>314</v>
      </c>
      <c r="AK134" s="86" t="s">
        <v>145</v>
      </c>
    </row>
    <row r="135" spans="1:37" ht="20.399999999999999">
      <c r="A135" s="95">
        <v>80</v>
      </c>
      <c r="B135" s="96" t="s">
        <v>417</v>
      </c>
      <c r="C135" s="97" t="s">
        <v>430</v>
      </c>
      <c r="D135" s="98" t="s">
        <v>425</v>
      </c>
      <c r="E135" s="99">
        <v>143</v>
      </c>
      <c r="F135" s="100" t="s">
        <v>197</v>
      </c>
      <c r="K135" s="102">
        <v>4.6000000000000001E-4</v>
      </c>
      <c r="L135" s="102">
        <f t="shared" si="10"/>
        <v>6.5780000000000005E-2</v>
      </c>
      <c r="N135" s="99">
        <f t="shared" si="11"/>
        <v>0</v>
      </c>
      <c r="O135" s="100">
        <v>20</v>
      </c>
      <c r="P135" s="100" t="s">
        <v>141</v>
      </c>
      <c r="V135" s="103" t="s">
        <v>308</v>
      </c>
      <c r="W135" s="104">
        <v>122.837</v>
      </c>
      <c r="X135" s="97" t="s">
        <v>426</v>
      </c>
      <c r="Y135" s="97" t="s">
        <v>430</v>
      </c>
      <c r="Z135" s="100" t="s">
        <v>217</v>
      </c>
      <c r="AB135" s="100">
        <v>7</v>
      </c>
      <c r="AJ135" s="86" t="s">
        <v>310</v>
      </c>
      <c r="AK135" s="86" t="s">
        <v>145</v>
      </c>
    </row>
    <row r="136" spans="1:37">
      <c r="A136" s="95">
        <v>81</v>
      </c>
      <c r="B136" s="96" t="s">
        <v>311</v>
      </c>
      <c r="C136" s="97" t="s">
        <v>431</v>
      </c>
      <c r="D136" s="98" t="s">
        <v>432</v>
      </c>
      <c r="E136" s="99">
        <v>143</v>
      </c>
      <c r="F136" s="100" t="s">
        <v>197</v>
      </c>
      <c r="K136" s="102">
        <v>1.474E-2</v>
      </c>
      <c r="L136" s="102">
        <f t="shared" si="10"/>
        <v>2.1078199999999998</v>
      </c>
      <c r="N136" s="99">
        <f t="shared" si="11"/>
        <v>0</v>
      </c>
      <c r="O136" s="100">
        <v>20</v>
      </c>
      <c r="P136" s="100" t="s">
        <v>141</v>
      </c>
      <c r="V136" s="103" t="s">
        <v>96</v>
      </c>
      <c r="X136" s="97" t="s">
        <v>429</v>
      </c>
      <c r="Y136" s="97" t="s">
        <v>431</v>
      </c>
      <c r="Z136" s="100" t="s">
        <v>217</v>
      </c>
      <c r="AA136" s="97" t="s">
        <v>141</v>
      </c>
      <c r="AB136" s="100">
        <v>8</v>
      </c>
      <c r="AJ136" s="86" t="s">
        <v>314</v>
      </c>
      <c r="AK136" s="86" t="s">
        <v>145</v>
      </c>
    </row>
    <row r="137" spans="1:37" ht="20.399999999999999">
      <c r="A137" s="95">
        <v>82</v>
      </c>
      <c r="B137" s="96" t="s">
        <v>417</v>
      </c>
      <c r="C137" s="97" t="s">
        <v>433</v>
      </c>
      <c r="D137" s="98" t="s">
        <v>425</v>
      </c>
      <c r="E137" s="99">
        <v>138.69999999999999</v>
      </c>
      <c r="F137" s="100" t="s">
        <v>197</v>
      </c>
      <c r="K137" s="102">
        <v>4.6000000000000001E-4</v>
      </c>
      <c r="L137" s="102">
        <f t="shared" si="10"/>
        <v>6.3801999999999998E-2</v>
      </c>
      <c r="N137" s="99">
        <f t="shared" si="11"/>
        <v>0</v>
      </c>
      <c r="O137" s="100">
        <v>20</v>
      </c>
      <c r="P137" s="100" t="s">
        <v>141</v>
      </c>
      <c r="V137" s="103" t="s">
        <v>308</v>
      </c>
      <c r="W137" s="104">
        <v>119.143</v>
      </c>
      <c r="X137" s="97" t="s">
        <v>426</v>
      </c>
      <c r="Y137" s="97" t="s">
        <v>433</v>
      </c>
      <c r="Z137" s="100" t="s">
        <v>217</v>
      </c>
      <c r="AB137" s="100">
        <v>7</v>
      </c>
      <c r="AJ137" s="86" t="s">
        <v>310</v>
      </c>
      <c r="AK137" s="86" t="s">
        <v>145</v>
      </c>
    </row>
    <row r="138" spans="1:37">
      <c r="A138" s="95">
        <v>83</v>
      </c>
      <c r="B138" s="96" t="s">
        <v>311</v>
      </c>
      <c r="C138" s="97" t="s">
        <v>434</v>
      </c>
      <c r="D138" s="98" t="s">
        <v>435</v>
      </c>
      <c r="E138" s="99">
        <v>138.69999999999999</v>
      </c>
      <c r="F138" s="100" t="s">
        <v>197</v>
      </c>
      <c r="K138" s="102">
        <v>1.474E-2</v>
      </c>
      <c r="L138" s="102">
        <f t="shared" si="10"/>
        <v>2.044438</v>
      </c>
      <c r="N138" s="99">
        <f t="shared" si="11"/>
        <v>0</v>
      </c>
      <c r="O138" s="100">
        <v>20</v>
      </c>
      <c r="P138" s="100" t="s">
        <v>141</v>
      </c>
      <c r="V138" s="103" t="s">
        <v>96</v>
      </c>
      <c r="X138" s="97" t="s">
        <v>429</v>
      </c>
      <c r="Y138" s="97" t="s">
        <v>434</v>
      </c>
      <c r="Z138" s="100" t="s">
        <v>217</v>
      </c>
      <c r="AA138" s="97" t="s">
        <v>141</v>
      </c>
      <c r="AB138" s="100">
        <v>8</v>
      </c>
      <c r="AJ138" s="86" t="s">
        <v>314</v>
      </c>
      <c r="AK138" s="86" t="s">
        <v>145</v>
      </c>
    </row>
    <row r="139" spans="1:37" ht="20.399999999999999">
      <c r="A139" s="95">
        <v>84</v>
      </c>
      <c r="B139" s="96" t="s">
        <v>311</v>
      </c>
      <c r="C139" s="97" t="s">
        <v>436</v>
      </c>
      <c r="D139" s="98" t="s">
        <v>437</v>
      </c>
      <c r="E139" s="99">
        <v>602.70000000000005</v>
      </c>
      <c r="F139" s="100" t="s">
        <v>197</v>
      </c>
      <c r="K139" s="102">
        <v>1.474E-2</v>
      </c>
      <c r="L139" s="102">
        <f t="shared" si="10"/>
        <v>8.8837980000000005</v>
      </c>
      <c r="N139" s="99">
        <f t="shared" si="11"/>
        <v>0</v>
      </c>
      <c r="O139" s="100">
        <v>20</v>
      </c>
      <c r="P139" s="100" t="s">
        <v>141</v>
      </c>
      <c r="V139" s="103" t="s">
        <v>96</v>
      </c>
      <c r="X139" s="97" t="s">
        <v>429</v>
      </c>
      <c r="Y139" s="97" t="s">
        <v>436</v>
      </c>
      <c r="Z139" s="100" t="s">
        <v>217</v>
      </c>
      <c r="AA139" s="97" t="s">
        <v>141</v>
      </c>
      <c r="AB139" s="100">
        <v>8</v>
      </c>
      <c r="AJ139" s="86" t="s">
        <v>314</v>
      </c>
      <c r="AK139" s="86" t="s">
        <v>145</v>
      </c>
    </row>
    <row r="140" spans="1:37">
      <c r="A140" s="95">
        <v>85</v>
      </c>
      <c r="B140" s="96" t="s">
        <v>417</v>
      </c>
      <c r="C140" s="97" t="s">
        <v>438</v>
      </c>
      <c r="D140" s="98" t="s">
        <v>439</v>
      </c>
      <c r="E140" s="99">
        <v>602.70000000000005</v>
      </c>
      <c r="F140" s="100" t="s">
        <v>197</v>
      </c>
      <c r="K140" s="102">
        <v>4.6000000000000001E-4</v>
      </c>
      <c r="L140" s="102">
        <f t="shared" si="10"/>
        <v>0.27724200000000004</v>
      </c>
      <c r="N140" s="99">
        <f t="shared" si="11"/>
        <v>0</v>
      </c>
      <c r="O140" s="100">
        <v>20</v>
      </c>
      <c r="P140" s="100" t="s">
        <v>141</v>
      </c>
      <c r="V140" s="103" t="s">
        <v>308</v>
      </c>
      <c r="W140" s="104">
        <v>517.71900000000005</v>
      </c>
      <c r="X140" s="97" t="s">
        <v>426</v>
      </c>
      <c r="Y140" s="97" t="s">
        <v>438</v>
      </c>
      <c r="Z140" s="100" t="s">
        <v>217</v>
      </c>
      <c r="AB140" s="100">
        <v>7</v>
      </c>
      <c r="AJ140" s="86" t="s">
        <v>310</v>
      </c>
      <c r="AK140" s="86" t="s">
        <v>145</v>
      </c>
    </row>
    <row r="141" spans="1:37">
      <c r="A141" s="95">
        <v>86</v>
      </c>
      <c r="B141" s="96" t="s">
        <v>417</v>
      </c>
      <c r="C141" s="97" t="s">
        <v>440</v>
      </c>
      <c r="D141" s="98" t="s">
        <v>441</v>
      </c>
      <c r="E141" s="99">
        <v>720</v>
      </c>
      <c r="F141" s="100" t="s">
        <v>269</v>
      </c>
      <c r="L141" s="102">
        <f t="shared" si="10"/>
        <v>0</v>
      </c>
      <c r="N141" s="99">
        <f t="shared" si="11"/>
        <v>0</v>
      </c>
      <c r="O141" s="100">
        <v>20</v>
      </c>
      <c r="P141" s="100" t="s">
        <v>141</v>
      </c>
      <c r="V141" s="103" t="s">
        <v>308</v>
      </c>
      <c r="W141" s="104">
        <v>80.64</v>
      </c>
      <c r="X141" s="97" t="s">
        <v>442</v>
      </c>
      <c r="Y141" s="97" t="s">
        <v>440</v>
      </c>
      <c r="Z141" s="100" t="s">
        <v>421</v>
      </c>
      <c r="AB141" s="100">
        <v>7</v>
      </c>
      <c r="AJ141" s="86" t="s">
        <v>310</v>
      </c>
      <c r="AK141" s="86" t="s">
        <v>145</v>
      </c>
    </row>
    <row r="142" spans="1:37">
      <c r="A142" s="95">
        <v>87</v>
      </c>
      <c r="B142" s="96" t="s">
        <v>311</v>
      </c>
      <c r="C142" s="97" t="s">
        <v>443</v>
      </c>
      <c r="D142" s="98" t="s">
        <v>444</v>
      </c>
      <c r="E142" s="99">
        <v>720</v>
      </c>
      <c r="F142" s="100" t="s">
        <v>269</v>
      </c>
      <c r="K142" s="102">
        <v>2.5000000000000001E-3</v>
      </c>
      <c r="L142" s="102">
        <f t="shared" si="10"/>
        <v>1.8</v>
      </c>
      <c r="N142" s="99">
        <f t="shared" si="11"/>
        <v>0</v>
      </c>
      <c r="O142" s="100">
        <v>20</v>
      </c>
      <c r="P142" s="100" t="s">
        <v>141</v>
      </c>
      <c r="V142" s="103" t="s">
        <v>96</v>
      </c>
      <c r="X142" s="97" t="s">
        <v>445</v>
      </c>
      <c r="Y142" s="97" t="s">
        <v>443</v>
      </c>
      <c r="Z142" s="100" t="s">
        <v>446</v>
      </c>
      <c r="AA142" s="97" t="s">
        <v>141</v>
      </c>
      <c r="AB142" s="100">
        <v>8</v>
      </c>
      <c r="AJ142" s="86" t="s">
        <v>314</v>
      </c>
      <c r="AK142" s="86" t="s">
        <v>145</v>
      </c>
    </row>
    <row r="143" spans="1:37">
      <c r="A143" s="95">
        <v>88</v>
      </c>
      <c r="B143" s="96" t="s">
        <v>417</v>
      </c>
      <c r="C143" s="97" t="s">
        <v>447</v>
      </c>
      <c r="D143" s="98" t="s">
        <v>448</v>
      </c>
      <c r="E143" s="99">
        <v>25</v>
      </c>
      <c r="F143" s="100" t="s">
        <v>269</v>
      </c>
      <c r="K143" s="102">
        <v>1.0000000000000001E-5</v>
      </c>
      <c r="L143" s="102">
        <f t="shared" si="10"/>
        <v>2.5000000000000001E-4</v>
      </c>
      <c r="N143" s="99">
        <f t="shared" si="11"/>
        <v>0</v>
      </c>
      <c r="O143" s="100">
        <v>20</v>
      </c>
      <c r="P143" s="100" t="s">
        <v>141</v>
      </c>
      <c r="V143" s="103" t="s">
        <v>308</v>
      </c>
      <c r="W143" s="104">
        <v>9.375</v>
      </c>
      <c r="X143" s="97" t="s">
        <v>449</v>
      </c>
      <c r="Y143" s="97" t="s">
        <v>447</v>
      </c>
      <c r="Z143" s="100" t="s">
        <v>421</v>
      </c>
      <c r="AB143" s="100">
        <v>7</v>
      </c>
      <c r="AJ143" s="86" t="s">
        <v>310</v>
      </c>
      <c r="AK143" s="86" t="s">
        <v>145</v>
      </c>
    </row>
    <row r="144" spans="1:37" ht="20.399999999999999">
      <c r="A144" s="95">
        <v>89</v>
      </c>
      <c r="B144" s="96" t="s">
        <v>311</v>
      </c>
      <c r="C144" s="97" t="s">
        <v>450</v>
      </c>
      <c r="D144" s="98" t="s">
        <v>451</v>
      </c>
      <c r="E144" s="99">
        <v>15</v>
      </c>
      <c r="F144" s="100" t="s">
        <v>269</v>
      </c>
      <c r="L144" s="102">
        <f t="shared" si="10"/>
        <v>0</v>
      </c>
      <c r="N144" s="99">
        <f t="shared" si="11"/>
        <v>0</v>
      </c>
      <c r="O144" s="100">
        <v>20</v>
      </c>
      <c r="P144" s="100" t="s">
        <v>141</v>
      </c>
      <c r="V144" s="103" t="s">
        <v>96</v>
      </c>
      <c r="X144" s="97" t="s">
        <v>452</v>
      </c>
      <c r="Y144" s="97" t="s">
        <v>450</v>
      </c>
      <c r="Z144" s="100" t="s">
        <v>217</v>
      </c>
      <c r="AA144" s="97" t="s">
        <v>141</v>
      </c>
      <c r="AB144" s="100">
        <v>8</v>
      </c>
      <c r="AJ144" s="86" t="s">
        <v>314</v>
      </c>
      <c r="AK144" s="86" t="s">
        <v>145</v>
      </c>
    </row>
    <row r="145" spans="1:37" ht="20.399999999999999">
      <c r="A145" s="95">
        <v>90</v>
      </c>
      <c r="B145" s="96" t="s">
        <v>311</v>
      </c>
      <c r="C145" s="97" t="s">
        <v>453</v>
      </c>
      <c r="D145" s="98" t="s">
        <v>454</v>
      </c>
      <c r="E145" s="99">
        <v>7</v>
      </c>
      <c r="F145" s="100" t="s">
        <v>269</v>
      </c>
      <c r="L145" s="102">
        <f t="shared" si="10"/>
        <v>0</v>
      </c>
      <c r="N145" s="99">
        <f t="shared" si="11"/>
        <v>0</v>
      </c>
      <c r="O145" s="100">
        <v>20</v>
      </c>
      <c r="P145" s="100" t="s">
        <v>141</v>
      </c>
      <c r="V145" s="103" t="s">
        <v>96</v>
      </c>
      <c r="X145" s="97" t="s">
        <v>452</v>
      </c>
      <c r="Y145" s="97" t="s">
        <v>453</v>
      </c>
      <c r="Z145" s="100" t="s">
        <v>217</v>
      </c>
      <c r="AA145" s="97" t="s">
        <v>141</v>
      </c>
      <c r="AB145" s="100">
        <v>8</v>
      </c>
      <c r="AJ145" s="86" t="s">
        <v>314</v>
      </c>
      <c r="AK145" s="86" t="s">
        <v>145</v>
      </c>
    </row>
    <row r="146" spans="1:37" ht="20.399999999999999">
      <c r="A146" s="95">
        <v>91</v>
      </c>
      <c r="B146" s="96" t="s">
        <v>311</v>
      </c>
      <c r="C146" s="97" t="s">
        <v>455</v>
      </c>
      <c r="D146" s="98" t="s">
        <v>456</v>
      </c>
      <c r="E146" s="99">
        <v>3</v>
      </c>
      <c r="F146" s="100" t="s">
        <v>269</v>
      </c>
      <c r="L146" s="102">
        <f t="shared" si="10"/>
        <v>0</v>
      </c>
      <c r="N146" s="99">
        <f t="shared" si="11"/>
        <v>0</v>
      </c>
      <c r="O146" s="100">
        <v>20</v>
      </c>
      <c r="P146" s="100" t="s">
        <v>141</v>
      </c>
      <c r="V146" s="103" t="s">
        <v>96</v>
      </c>
      <c r="X146" s="97" t="s">
        <v>452</v>
      </c>
      <c r="Y146" s="97" t="s">
        <v>455</v>
      </c>
      <c r="Z146" s="100" t="s">
        <v>217</v>
      </c>
      <c r="AA146" s="97" t="s">
        <v>141</v>
      </c>
      <c r="AB146" s="100">
        <v>8</v>
      </c>
      <c r="AJ146" s="86" t="s">
        <v>314</v>
      </c>
      <c r="AK146" s="86" t="s">
        <v>145</v>
      </c>
    </row>
    <row r="147" spans="1:37">
      <c r="A147" s="95">
        <v>92</v>
      </c>
      <c r="B147" s="96" t="s">
        <v>417</v>
      </c>
      <c r="C147" s="97" t="s">
        <v>457</v>
      </c>
      <c r="D147" s="98" t="s">
        <v>458</v>
      </c>
      <c r="E147" s="99">
        <v>107.8</v>
      </c>
      <c r="F147" s="100" t="s">
        <v>197</v>
      </c>
      <c r="L147" s="102">
        <f t="shared" si="10"/>
        <v>0</v>
      </c>
      <c r="N147" s="99">
        <f t="shared" si="11"/>
        <v>0</v>
      </c>
      <c r="O147" s="100">
        <v>20</v>
      </c>
      <c r="P147" s="100" t="s">
        <v>141</v>
      </c>
      <c r="V147" s="103" t="s">
        <v>308</v>
      </c>
      <c r="W147" s="104">
        <v>274.89</v>
      </c>
      <c r="X147" s="97" t="s">
        <v>459</v>
      </c>
      <c r="Y147" s="97" t="s">
        <v>457</v>
      </c>
      <c r="Z147" s="100" t="s">
        <v>414</v>
      </c>
      <c r="AB147" s="100">
        <v>7</v>
      </c>
      <c r="AJ147" s="86" t="s">
        <v>310</v>
      </c>
      <c r="AK147" s="86" t="s">
        <v>145</v>
      </c>
    </row>
    <row r="148" spans="1:37">
      <c r="A148" s="95">
        <v>93</v>
      </c>
      <c r="B148" s="96" t="s">
        <v>311</v>
      </c>
      <c r="C148" s="97" t="s">
        <v>460</v>
      </c>
      <c r="D148" s="98" t="s">
        <v>461</v>
      </c>
      <c r="E148" s="99">
        <v>41</v>
      </c>
      <c r="F148" s="100" t="s">
        <v>188</v>
      </c>
      <c r="L148" s="102">
        <f t="shared" si="10"/>
        <v>0</v>
      </c>
      <c r="N148" s="99">
        <f t="shared" si="11"/>
        <v>0</v>
      </c>
      <c r="O148" s="100">
        <v>20</v>
      </c>
      <c r="P148" s="100" t="s">
        <v>141</v>
      </c>
      <c r="V148" s="103" t="s">
        <v>96</v>
      </c>
      <c r="X148" s="97" t="s">
        <v>460</v>
      </c>
      <c r="Y148" s="97" t="s">
        <v>460</v>
      </c>
      <c r="Z148" s="100" t="s">
        <v>462</v>
      </c>
      <c r="AA148" s="97" t="s">
        <v>141</v>
      </c>
      <c r="AB148" s="100">
        <v>8</v>
      </c>
      <c r="AJ148" s="86" t="s">
        <v>314</v>
      </c>
      <c r="AK148" s="86" t="s">
        <v>145</v>
      </c>
    </row>
    <row r="149" spans="1:37">
      <c r="A149" s="95">
        <v>94</v>
      </c>
      <c r="B149" s="96" t="s">
        <v>311</v>
      </c>
      <c r="C149" s="97" t="s">
        <v>463</v>
      </c>
      <c r="D149" s="98" t="s">
        <v>464</v>
      </c>
      <c r="E149" s="99">
        <v>8</v>
      </c>
      <c r="F149" s="100" t="s">
        <v>188</v>
      </c>
      <c r="L149" s="102">
        <f t="shared" si="10"/>
        <v>0</v>
      </c>
      <c r="N149" s="99">
        <f t="shared" si="11"/>
        <v>0</v>
      </c>
      <c r="O149" s="100">
        <v>20</v>
      </c>
      <c r="P149" s="100" t="s">
        <v>141</v>
      </c>
      <c r="V149" s="103" t="s">
        <v>96</v>
      </c>
      <c r="X149" s="97" t="s">
        <v>463</v>
      </c>
      <c r="Y149" s="97" t="s">
        <v>463</v>
      </c>
      <c r="Z149" s="100" t="s">
        <v>462</v>
      </c>
      <c r="AA149" s="97" t="s">
        <v>141</v>
      </c>
      <c r="AB149" s="100">
        <v>8</v>
      </c>
      <c r="AJ149" s="86" t="s">
        <v>314</v>
      </c>
      <c r="AK149" s="86" t="s">
        <v>145</v>
      </c>
    </row>
    <row r="150" spans="1:37">
      <c r="A150" s="95">
        <v>95</v>
      </c>
      <c r="B150" s="96" t="s">
        <v>417</v>
      </c>
      <c r="C150" s="97" t="s">
        <v>465</v>
      </c>
      <c r="D150" s="98" t="s">
        <v>466</v>
      </c>
      <c r="E150" s="99">
        <v>3.03</v>
      </c>
      <c r="F150" s="100" t="s">
        <v>197</v>
      </c>
      <c r="L150" s="102">
        <f t="shared" si="10"/>
        <v>0</v>
      </c>
      <c r="N150" s="99">
        <f t="shared" si="11"/>
        <v>0</v>
      </c>
      <c r="O150" s="100">
        <v>20</v>
      </c>
      <c r="P150" s="100" t="s">
        <v>141</v>
      </c>
      <c r="V150" s="103" t="s">
        <v>308</v>
      </c>
      <c r="W150" s="104">
        <v>7.7270000000000003</v>
      </c>
      <c r="X150" s="97" t="s">
        <v>459</v>
      </c>
      <c r="Y150" s="97" t="s">
        <v>465</v>
      </c>
      <c r="Z150" s="100" t="s">
        <v>414</v>
      </c>
      <c r="AB150" s="100">
        <v>7</v>
      </c>
      <c r="AJ150" s="86" t="s">
        <v>310</v>
      </c>
      <c r="AK150" s="86" t="s">
        <v>145</v>
      </c>
    </row>
    <row r="151" spans="1:37" ht="20.399999999999999">
      <c r="A151" s="95">
        <v>96</v>
      </c>
      <c r="B151" s="96" t="s">
        <v>311</v>
      </c>
      <c r="C151" s="97" t="s">
        <v>467</v>
      </c>
      <c r="D151" s="98" t="s">
        <v>468</v>
      </c>
      <c r="E151" s="99">
        <v>1</v>
      </c>
      <c r="F151" s="100" t="s">
        <v>188</v>
      </c>
      <c r="L151" s="102">
        <f t="shared" si="10"/>
        <v>0</v>
      </c>
      <c r="N151" s="99">
        <f t="shared" si="11"/>
        <v>0</v>
      </c>
      <c r="O151" s="100">
        <v>20</v>
      </c>
      <c r="P151" s="100" t="s">
        <v>141</v>
      </c>
      <c r="V151" s="103" t="s">
        <v>96</v>
      </c>
      <c r="X151" s="97" t="s">
        <v>467</v>
      </c>
      <c r="Y151" s="97" t="s">
        <v>467</v>
      </c>
      <c r="Z151" s="100" t="s">
        <v>462</v>
      </c>
      <c r="AA151" s="97" t="s">
        <v>141</v>
      </c>
      <c r="AB151" s="100">
        <v>8</v>
      </c>
      <c r="AJ151" s="86" t="s">
        <v>314</v>
      </c>
      <c r="AK151" s="86" t="s">
        <v>145</v>
      </c>
    </row>
    <row r="152" spans="1:37">
      <c r="A152" s="95">
        <v>97</v>
      </c>
      <c r="B152" s="96" t="s">
        <v>417</v>
      </c>
      <c r="C152" s="97" t="s">
        <v>469</v>
      </c>
      <c r="D152" s="98" t="s">
        <v>470</v>
      </c>
      <c r="E152" s="99">
        <v>1</v>
      </c>
      <c r="F152" s="100" t="s">
        <v>188</v>
      </c>
      <c r="K152" s="102">
        <v>6.3000000000000003E-4</v>
      </c>
      <c r="L152" s="102">
        <f t="shared" si="10"/>
        <v>6.3000000000000003E-4</v>
      </c>
      <c r="N152" s="99">
        <f t="shared" si="11"/>
        <v>0</v>
      </c>
      <c r="O152" s="100">
        <v>20</v>
      </c>
      <c r="P152" s="100" t="s">
        <v>141</v>
      </c>
      <c r="V152" s="103" t="s">
        <v>308</v>
      </c>
      <c r="W152" s="104">
        <v>3.5089999999999999</v>
      </c>
      <c r="X152" s="97" t="s">
        <v>471</v>
      </c>
      <c r="Y152" s="97" t="s">
        <v>469</v>
      </c>
      <c r="Z152" s="100" t="s">
        <v>414</v>
      </c>
      <c r="AB152" s="100">
        <v>1</v>
      </c>
      <c r="AJ152" s="86" t="s">
        <v>310</v>
      </c>
      <c r="AK152" s="86" t="s">
        <v>145</v>
      </c>
    </row>
    <row r="153" spans="1:37">
      <c r="A153" s="95">
        <v>98</v>
      </c>
      <c r="B153" s="96" t="s">
        <v>311</v>
      </c>
      <c r="C153" s="97" t="s">
        <v>472</v>
      </c>
      <c r="D153" s="98" t="s">
        <v>473</v>
      </c>
      <c r="E153" s="99">
        <v>1</v>
      </c>
      <c r="F153" s="100" t="s">
        <v>188</v>
      </c>
      <c r="L153" s="102">
        <f t="shared" si="10"/>
        <v>0</v>
      </c>
      <c r="N153" s="99">
        <f t="shared" si="11"/>
        <v>0</v>
      </c>
      <c r="O153" s="100">
        <v>20</v>
      </c>
      <c r="P153" s="100" t="s">
        <v>141</v>
      </c>
      <c r="V153" s="103" t="s">
        <v>96</v>
      </c>
      <c r="X153" s="97" t="s">
        <v>472</v>
      </c>
      <c r="Y153" s="97" t="s">
        <v>472</v>
      </c>
      <c r="Z153" s="100" t="s">
        <v>474</v>
      </c>
      <c r="AA153" s="97" t="s">
        <v>141</v>
      </c>
      <c r="AB153" s="100">
        <v>2</v>
      </c>
      <c r="AJ153" s="86" t="s">
        <v>314</v>
      </c>
      <c r="AK153" s="86" t="s">
        <v>145</v>
      </c>
    </row>
    <row r="154" spans="1:37" ht="20.399999999999999">
      <c r="A154" s="95">
        <v>99</v>
      </c>
      <c r="B154" s="96" t="s">
        <v>417</v>
      </c>
      <c r="C154" s="97" t="s">
        <v>475</v>
      </c>
      <c r="D154" s="98" t="s">
        <v>476</v>
      </c>
      <c r="E154" s="99">
        <v>2</v>
      </c>
      <c r="F154" s="100" t="s">
        <v>188</v>
      </c>
      <c r="K154" s="102">
        <v>7.2999999999999996E-4</v>
      </c>
      <c r="L154" s="102">
        <f t="shared" si="10"/>
        <v>1.4599999999999999E-3</v>
      </c>
      <c r="N154" s="99">
        <f t="shared" si="11"/>
        <v>0</v>
      </c>
      <c r="O154" s="100">
        <v>20</v>
      </c>
      <c r="P154" s="100" t="s">
        <v>141</v>
      </c>
      <c r="V154" s="103" t="s">
        <v>308</v>
      </c>
      <c r="W154" s="104">
        <v>6.3840000000000003</v>
      </c>
      <c r="X154" s="97" t="s">
        <v>477</v>
      </c>
      <c r="Y154" s="97" t="s">
        <v>475</v>
      </c>
      <c r="Z154" s="100" t="s">
        <v>414</v>
      </c>
      <c r="AB154" s="100">
        <v>7</v>
      </c>
      <c r="AJ154" s="86" t="s">
        <v>310</v>
      </c>
      <c r="AK154" s="86" t="s">
        <v>145</v>
      </c>
    </row>
    <row r="155" spans="1:37" ht="20.399999999999999">
      <c r="A155" s="95">
        <v>100</v>
      </c>
      <c r="B155" s="96" t="s">
        <v>311</v>
      </c>
      <c r="C155" s="97" t="s">
        <v>478</v>
      </c>
      <c r="D155" s="98" t="s">
        <v>479</v>
      </c>
      <c r="E155" s="99">
        <v>1</v>
      </c>
      <c r="F155" s="100" t="s">
        <v>188</v>
      </c>
      <c r="K155" s="102">
        <v>0.13092000000000001</v>
      </c>
      <c r="L155" s="102">
        <f t="shared" si="10"/>
        <v>0.13092000000000001</v>
      </c>
      <c r="N155" s="99">
        <f t="shared" si="11"/>
        <v>0</v>
      </c>
      <c r="O155" s="100">
        <v>20</v>
      </c>
      <c r="P155" s="100" t="s">
        <v>141</v>
      </c>
      <c r="V155" s="103" t="s">
        <v>96</v>
      </c>
      <c r="X155" s="97" t="s">
        <v>480</v>
      </c>
      <c r="Y155" s="97" t="s">
        <v>478</v>
      </c>
      <c r="Z155" s="100" t="s">
        <v>462</v>
      </c>
      <c r="AA155" s="97" t="s">
        <v>141</v>
      </c>
      <c r="AB155" s="100">
        <v>8</v>
      </c>
      <c r="AJ155" s="86" t="s">
        <v>314</v>
      </c>
      <c r="AK155" s="86" t="s">
        <v>145</v>
      </c>
    </row>
    <row r="156" spans="1:37" ht="20.399999999999999">
      <c r="A156" s="95">
        <v>101</v>
      </c>
      <c r="B156" s="96" t="s">
        <v>311</v>
      </c>
      <c r="C156" s="97" t="s">
        <v>481</v>
      </c>
      <c r="D156" s="98" t="s">
        <v>482</v>
      </c>
      <c r="E156" s="99">
        <v>1</v>
      </c>
      <c r="F156" s="100" t="s">
        <v>188</v>
      </c>
      <c r="K156" s="102">
        <v>0.13092000000000001</v>
      </c>
      <c r="L156" s="102">
        <f t="shared" si="10"/>
        <v>0.13092000000000001</v>
      </c>
      <c r="N156" s="99">
        <f t="shared" si="11"/>
        <v>0</v>
      </c>
      <c r="O156" s="100">
        <v>20</v>
      </c>
      <c r="P156" s="100" t="s">
        <v>141</v>
      </c>
      <c r="V156" s="103" t="s">
        <v>96</v>
      </c>
      <c r="X156" s="97" t="s">
        <v>480</v>
      </c>
      <c r="Y156" s="97" t="s">
        <v>481</v>
      </c>
      <c r="Z156" s="100" t="s">
        <v>462</v>
      </c>
      <c r="AA156" s="97" t="s">
        <v>141</v>
      </c>
      <c r="AB156" s="100">
        <v>8</v>
      </c>
      <c r="AJ156" s="86" t="s">
        <v>314</v>
      </c>
      <c r="AK156" s="86" t="s">
        <v>145</v>
      </c>
    </row>
    <row r="157" spans="1:37">
      <c r="A157" s="95">
        <v>102</v>
      </c>
      <c r="B157" s="96" t="s">
        <v>417</v>
      </c>
      <c r="C157" s="97" t="s">
        <v>483</v>
      </c>
      <c r="D157" s="98" t="s">
        <v>484</v>
      </c>
      <c r="E157" s="99">
        <v>265</v>
      </c>
      <c r="F157" s="100" t="s">
        <v>485</v>
      </c>
      <c r="K157" s="102">
        <v>6.9999999999999994E-5</v>
      </c>
      <c r="L157" s="102">
        <f t="shared" si="10"/>
        <v>1.8549999999999997E-2</v>
      </c>
      <c r="N157" s="99">
        <f t="shared" si="11"/>
        <v>0</v>
      </c>
      <c r="O157" s="100">
        <v>20</v>
      </c>
      <c r="P157" s="100" t="s">
        <v>141</v>
      </c>
      <c r="V157" s="103" t="s">
        <v>308</v>
      </c>
      <c r="W157" s="104">
        <v>69.430000000000007</v>
      </c>
      <c r="X157" s="97" t="s">
        <v>486</v>
      </c>
      <c r="Y157" s="97" t="s">
        <v>483</v>
      </c>
      <c r="Z157" s="100" t="s">
        <v>421</v>
      </c>
      <c r="AB157" s="100">
        <v>1</v>
      </c>
      <c r="AJ157" s="86" t="s">
        <v>310</v>
      </c>
      <c r="AK157" s="86" t="s">
        <v>145</v>
      </c>
    </row>
    <row r="158" spans="1:37">
      <c r="A158" s="95">
        <v>103</v>
      </c>
      <c r="B158" s="96" t="s">
        <v>417</v>
      </c>
      <c r="C158" s="97" t="s">
        <v>487</v>
      </c>
      <c r="D158" s="98" t="s">
        <v>488</v>
      </c>
      <c r="E158" s="99">
        <v>166</v>
      </c>
      <c r="F158" s="100" t="s">
        <v>485</v>
      </c>
      <c r="K158" s="102">
        <v>6.0000000000000002E-5</v>
      </c>
      <c r="L158" s="102">
        <f t="shared" si="10"/>
        <v>9.9600000000000001E-3</v>
      </c>
      <c r="N158" s="99">
        <f t="shared" si="11"/>
        <v>0</v>
      </c>
      <c r="O158" s="100">
        <v>20</v>
      </c>
      <c r="P158" s="100" t="s">
        <v>141</v>
      </c>
      <c r="V158" s="103" t="s">
        <v>308</v>
      </c>
      <c r="W158" s="104">
        <v>32.204000000000001</v>
      </c>
      <c r="X158" s="97" t="s">
        <v>489</v>
      </c>
      <c r="Y158" s="97" t="s">
        <v>487</v>
      </c>
      <c r="Z158" s="100" t="s">
        <v>421</v>
      </c>
      <c r="AB158" s="100">
        <v>1</v>
      </c>
      <c r="AJ158" s="86" t="s">
        <v>310</v>
      </c>
      <c r="AK158" s="86" t="s">
        <v>145</v>
      </c>
    </row>
    <row r="159" spans="1:37" ht="20.399999999999999">
      <c r="A159" s="95">
        <v>104</v>
      </c>
      <c r="B159" s="96" t="s">
        <v>311</v>
      </c>
      <c r="C159" s="97" t="s">
        <v>490</v>
      </c>
      <c r="D159" s="98" t="s">
        <v>491</v>
      </c>
      <c r="E159" s="99">
        <v>251</v>
      </c>
      <c r="F159" s="100" t="s">
        <v>485</v>
      </c>
      <c r="K159" s="102">
        <v>1E-3</v>
      </c>
      <c r="L159" s="102">
        <f t="shared" si="10"/>
        <v>0.251</v>
      </c>
      <c r="N159" s="99">
        <f t="shared" si="11"/>
        <v>0</v>
      </c>
      <c r="O159" s="100">
        <v>20</v>
      </c>
      <c r="P159" s="100" t="s">
        <v>141</v>
      </c>
      <c r="V159" s="103" t="s">
        <v>96</v>
      </c>
      <c r="X159" s="97" t="s">
        <v>490</v>
      </c>
      <c r="Y159" s="97" t="s">
        <v>490</v>
      </c>
      <c r="Z159" s="100" t="s">
        <v>462</v>
      </c>
      <c r="AA159" s="97" t="s">
        <v>141</v>
      </c>
      <c r="AB159" s="100">
        <v>8</v>
      </c>
      <c r="AJ159" s="86" t="s">
        <v>314</v>
      </c>
      <c r="AK159" s="86" t="s">
        <v>145</v>
      </c>
    </row>
    <row r="160" spans="1:37" ht="20.399999999999999">
      <c r="A160" s="95">
        <v>105</v>
      </c>
      <c r="B160" s="96" t="s">
        <v>311</v>
      </c>
      <c r="C160" s="97" t="s">
        <v>492</v>
      </c>
      <c r="D160" s="98" t="s">
        <v>493</v>
      </c>
      <c r="E160" s="99">
        <v>180</v>
      </c>
      <c r="F160" s="100" t="s">
        <v>485</v>
      </c>
      <c r="K160" s="102">
        <v>1E-3</v>
      </c>
      <c r="L160" s="102">
        <f t="shared" si="10"/>
        <v>0.18</v>
      </c>
      <c r="N160" s="99">
        <f t="shared" si="11"/>
        <v>0</v>
      </c>
      <c r="O160" s="100">
        <v>20</v>
      </c>
      <c r="P160" s="100" t="s">
        <v>141</v>
      </c>
      <c r="V160" s="103" t="s">
        <v>96</v>
      </c>
      <c r="X160" s="97" t="s">
        <v>492</v>
      </c>
      <c r="Y160" s="97" t="s">
        <v>492</v>
      </c>
      <c r="Z160" s="100" t="s">
        <v>462</v>
      </c>
      <c r="AA160" s="97" t="s">
        <v>141</v>
      </c>
      <c r="AB160" s="100">
        <v>2</v>
      </c>
      <c r="AJ160" s="86" t="s">
        <v>314</v>
      </c>
      <c r="AK160" s="86" t="s">
        <v>145</v>
      </c>
    </row>
    <row r="161" spans="1:37">
      <c r="A161" s="95">
        <v>106</v>
      </c>
      <c r="B161" s="96" t="s">
        <v>417</v>
      </c>
      <c r="C161" s="97" t="s">
        <v>494</v>
      </c>
      <c r="D161" s="98" t="s">
        <v>495</v>
      </c>
      <c r="E161" s="99">
        <v>2</v>
      </c>
      <c r="F161" s="100" t="s">
        <v>188</v>
      </c>
      <c r="K161" s="102">
        <v>9.0000000000000006E-5</v>
      </c>
      <c r="L161" s="102">
        <f t="shared" si="10"/>
        <v>1.8000000000000001E-4</v>
      </c>
      <c r="N161" s="99">
        <f t="shared" si="11"/>
        <v>0</v>
      </c>
      <c r="O161" s="100">
        <v>20</v>
      </c>
      <c r="P161" s="100" t="s">
        <v>141</v>
      </c>
      <c r="V161" s="103" t="s">
        <v>308</v>
      </c>
      <c r="W161" s="104">
        <v>1.0760000000000001</v>
      </c>
      <c r="X161" s="97" t="s">
        <v>496</v>
      </c>
      <c r="Y161" s="97" t="s">
        <v>494</v>
      </c>
      <c r="Z161" s="100" t="s">
        <v>421</v>
      </c>
      <c r="AB161" s="100">
        <v>1</v>
      </c>
      <c r="AJ161" s="86" t="s">
        <v>310</v>
      </c>
      <c r="AK161" s="86" t="s">
        <v>145</v>
      </c>
    </row>
    <row r="162" spans="1:37">
      <c r="A162" s="95">
        <v>107</v>
      </c>
      <c r="B162" s="96" t="s">
        <v>311</v>
      </c>
      <c r="C162" s="97" t="s">
        <v>497</v>
      </c>
      <c r="D162" s="98" t="s">
        <v>498</v>
      </c>
      <c r="E162" s="99">
        <v>2</v>
      </c>
      <c r="F162" s="100" t="s">
        <v>188</v>
      </c>
      <c r="K162" s="102">
        <v>1.2999999999999999E-2</v>
      </c>
      <c r="L162" s="102">
        <f t="shared" si="10"/>
        <v>2.5999999999999999E-2</v>
      </c>
      <c r="N162" s="99">
        <f t="shared" si="11"/>
        <v>0</v>
      </c>
      <c r="O162" s="100">
        <v>20</v>
      </c>
      <c r="P162" s="100" t="s">
        <v>141</v>
      </c>
      <c r="V162" s="103" t="s">
        <v>96</v>
      </c>
      <c r="X162" s="97" t="s">
        <v>497</v>
      </c>
      <c r="Y162" s="97" t="s">
        <v>497</v>
      </c>
      <c r="Z162" s="100" t="s">
        <v>217</v>
      </c>
      <c r="AA162" s="97" t="s">
        <v>141</v>
      </c>
      <c r="AB162" s="100">
        <v>2</v>
      </c>
      <c r="AJ162" s="86" t="s">
        <v>314</v>
      </c>
      <c r="AK162" s="86" t="s">
        <v>145</v>
      </c>
    </row>
    <row r="163" spans="1:37">
      <c r="A163" s="95">
        <v>108</v>
      </c>
      <c r="B163" s="96" t="s">
        <v>417</v>
      </c>
      <c r="C163" s="97" t="s">
        <v>499</v>
      </c>
      <c r="D163" s="98" t="s">
        <v>500</v>
      </c>
      <c r="E163" s="99">
        <v>125</v>
      </c>
      <c r="F163" s="100" t="s">
        <v>485</v>
      </c>
      <c r="K163" s="102">
        <v>5.0000000000000002E-5</v>
      </c>
      <c r="L163" s="102">
        <f t="shared" si="10"/>
        <v>6.2500000000000003E-3</v>
      </c>
      <c r="M163" s="99">
        <v>1E-3</v>
      </c>
      <c r="N163" s="99">
        <f t="shared" si="11"/>
        <v>0.125</v>
      </c>
      <c r="O163" s="100">
        <v>20</v>
      </c>
      <c r="P163" s="100" t="s">
        <v>141</v>
      </c>
      <c r="V163" s="103" t="s">
        <v>308</v>
      </c>
      <c r="W163" s="104">
        <v>5.25</v>
      </c>
      <c r="X163" s="97" t="s">
        <v>501</v>
      </c>
      <c r="Y163" s="97" t="s">
        <v>499</v>
      </c>
      <c r="Z163" s="100" t="s">
        <v>421</v>
      </c>
      <c r="AB163" s="100">
        <v>1</v>
      </c>
      <c r="AJ163" s="86" t="s">
        <v>310</v>
      </c>
      <c r="AK163" s="86" t="s">
        <v>145</v>
      </c>
    </row>
    <row r="164" spans="1:37">
      <c r="D164" s="145" t="s">
        <v>502</v>
      </c>
      <c r="E164" s="146"/>
      <c r="H164" s="146"/>
      <c r="I164" s="146"/>
      <c r="J164" s="146"/>
      <c r="L164" s="147">
        <f>SUM(L130:L163)</f>
        <v>20.88310000000001</v>
      </c>
      <c r="N164" s="148">
        <f>SUM(N130:N163)</f>
        <v>0.125</v>
      </c>
      <c r="W164" s="104">
        <f>SUM(W130:W163)</f>
        <v>1544.5430000000003</v>
      </c>
    </row>
    <row r="166" spans="1:37">
      <c r="B166" s="97" t="s">
        <v>503</v>
      </c>
    </row>
    <row r="167" spans="1:37">
      <c r="A167" s="95">
        <v>109</v>
      </c>
      <c r="B167" s="96" t="s">
        <v>504</v>
      </c>
      <c r="C167" s="97" t="s">
        <v>505</v>
      </c>
      <c r="D167" s="98" t="s">
        <v>506</v>
      </c>
      <c r="E167" s="99">
        <v>100.75</v>
      </c>
      <c r="F167" s="100" t="s">
        <v>269</v>
      </c>
      <c r="K167" s="102">
        <v>1.4999999999999999E-4</v>
      </c>
      <c r="L167" s="102">
        <f>E167*K167</f>
        <v>1.5112499999999999E-2</v>
      </c>
      <c r="N167" s="99">
        <f>E167*M167</f>
        <v>0</v>
      </c>
      <c r="O167" s="100">
        <v>20</v>
      </c>
      <c r="P167" s="100" t="s">
        <v>141</v>
      </c>
      <c r="V167" s="103" t="s">
        <v>308</v>
      </c>
      <c r="W167" s="104">
        <v>13.500999999999999</v>
      </c>
      <c r="X167" s="97" t="s">
        <v>507</v>
      </c>
      <c r="Y167" s="97" t="s">
        <v>505</v>
      </c>
      <c r="Z167" s="100" t="s">
        <v>217</v>
      </c>
      <c r="AB167" s="100">
        <v>1</v>
      </c>
      <c r="AJ167" s="86" t="s">
        <v>310</v>
      </c>
      <c r="AK167" s="86" t="s">
        <v>145</v>
      </c>
    </row>
    <row r="168" spans="1:37">
      <c r="A168" s="95">
        <v>110</v>
      </c>
      <c r="B168" s="96" t="s">
        <v>504</v>
      </c>
      <c r="C168" s="97" t="s">
        <v>508</v>
      </c>
      <c r="D168" s="98" t="s">
        <v>509</v>
      </c>
      <c r="E168" s="99">
        <v>133.69999999999999</v>
      </c>
      <c r="F168" s="100" t="s">
        <v>197</v>
      </c>
      <c r="K168" s="102">
        <v>3.6000000000000002E-4</v>
      </c>
      <c r="L168" s="102">
        <f>E168*K168</f>
        <v>4.8132000000000001E-2</v>
      </c>
      <c r="N168" s="99">
        <f>E168*M168</f>
        <v>0</v>
      </c>
      <c r="O168" s="100">
        <v>20</v>
      </c>
      <c r="P168" s="100" t="s">
        <v>141</v>
      </c>
      <c r="V168" s="103" t="s">
        <v>308</v>
      </c>
      <c r="W168" s="104">
        <v>22.327999999999999</v>
      </c>
      <c r="X168" s="97" t="s">
        <v>510</v>
      </c>
      <c r="Y168" s="97" t="s">
        <v>508</v>
      </c>
      <c r="Z168" s="100" t="s">
        <v>511</v>
      </c>
      <c r="AB168" s="100">
        <v>1</v>
      </c>
      <c r="AJ168" s="86" t="s">
        <v>310</v>
      </c>
      <c r="AK168" s="86" t="s">
        <v>145</v>
      </c>
    </row>
    <row r="169" spans="1:37">
      <c r="A169" s="95">
        <v>111</v>
      </c>
      <c r="B169" s="96" t="s">
        <v>311</v>
      </c>
      <c r="C169" s="97" t="s">
        <v>512</v>
      </c>
      <c r="D169" s="98" t="s">
        <v>513</v>
      </c>
      <c r="E169" s="99">
        <v>136.374</v>
      </c>
      <c r="F169" s="100" t="s">
        <v>197</v>
      </c>
      <c r="K169" s="102">
        <v>2.7000000000000001E-3</v>
      </c>
      <c r="L169" s="102">
        <f>E169*K169</f>
        <v>0.36820980000000003</v>
      </c>
      <c r="N169" s="99">
        <f>E169*M169</f>
        <v>0</v>
      </c>
      <c r="O169" s="100">
        <v>20</v>
      </c>
      <c r="P169" s="100" t="s">
        <v>141</v>
      </c>
      <c r="V169" s="103" t="s">
        <v>96</v>
      </c>
      <c r="X169" s="97" t="s">
        <v>514</v>
      </c>
      <c r="Y169" s="97" t="s">
        <v>512</v>
      </c>
      <c r="Z169" s="100" t="s">
        <v>515</v>
      </c>
      <c r="AA169" s="97" t="s">
        <v>141</v>
      </c>
      <c r="AB169" s="100">
        <v>8</v>
      </c>
      <c r="AJ169" s="86" t="s">
        <v>314</v>
      </c>
      <c r="AK169" s="86" t="s">
        <v>145</v>
      </c>
    </row>
    <row r="170" spans="1:37">
      <c r="A170" s="95">
        <v>112</v>
      </c>
      <c r="B170" s="96" t="s">
        <v>311</v>
      </c>
      <c r="C170" s="97" t="s">
        <v>516</v>
      </c>
      <c r="D170" s="98" t="s">
        <v>517</v>
      </c>
      <c r="E170" s="99">
        <v>103.773</v>
      </c>
      <c r="F170" s="100" t="s">
        <v>269</v>
      </c>
      <c r="L170" s="102">
        <f>E170*K170</f>
        <v>0</v>
      </c>
      <c r="N170" s="99">
        <f>E170*M170</f>
        <v>0</v>
      </c>
      <c r="O170" s="100">
        <v>20</v>
      </c>
      <c r="P170" s="100" t="s">
        <v>141</v>
      </c>
      <c r="V170" s="103" t="s">
        <v>96</v>
      </c>
      <c r="X170" s="97" t="s">
        <v>516</v>
      </c>
      <c r="Y170" s="97" t="s">
        <v>516</v>
      </c>
      <c r="Z170" s="100" t="s">
        <v>515</v>
      </c>
      <c r="AA170" s="97" t="s">
        <v>141</v>
      </c>
      <c r="AB170" s="100">
        <v>2</v>
      </c>
      <c r="AJ170" s="86" t="s">
        <v>314</v>
      </c>
      <c r="AK170" s="86" t="s">
        <v>145</v>
      </c>
    </row>
    <row r="171" spans="1:37">
      <c r="D171" s="145" t="s">
        <v>518</v>
      </c>
      <c r="E171" s="146"/>
      <c r="H171" s="146"/>
      <c r="I171" s="146"/>
      <c r="J171" s="146"/>
      <c r="L171" s="147">
        <f>SUM(L166:L170)</f>
        <v>0.43145430000000001</v>
      </c>
      <c r="N171" s="148">
        <f>SUM(N166:N170)</f>
        <v>0</v>
      </c>
      <c r="W171" s="104">
        <f>SUM(W166:W170)</f>
        <v>35.829000000000001</v>
      </c>
    </row>
    <row r="173" spans="1:37">
      <c r="B173" s="97" t="s">
        <v>519</v>
      </c>
    </row>
    <row r="174" spans="1:37">
      <c r="A174" s="95">
        <v>113</v>
      </c>
      <c r="B174" s="96" t="s">
        <v>520</v>
      </c>
      <c r="C174" s="97" t="s">
        <v>521</v>
      </c>
      <c r="D174" s="98" t="s">
        <v>522</v>
      </c>
      <c r="E174" s="99">
        <v>3</v>
      </c>
      <c r="F174" s="100" t="s">
        <v>197</v>
      </c>
      <c r="K174" s="102">
        <v>5.4170000000000003E-2</v>
      </c>
      <c r="L174" s="102">
        <f>E174*K174</f>
        <v>0.16251000000000002</v>
      </c>
      <c r="N174" s="99">
        <f>E174*M174</f>
        <v>0</v>
      </c>
      <c r="O174" s="100">
        <v>20</v>
      </c>
      <c r="P174" s="100" t="s">
        <v>141</v>
      </c>
      <c r="V174" s="103" t="s">
        <v>308</v>
      </c>
      <c r="W174" s="104">
        <v>4.1369999999999996</v>
      </c>
      <c r="X174" s="97" t="s">
        <v>523</v>
      </c>
      <c r="Y174" s="97" t="s">
        <v>521</v>
      </c>
      <c r="Z174" s="100" t="s">
        <v>524</v>
      </c>
      <c r="AB174" s="100">
        <v>1</v>
      </c>
      <c r="AJ174" s="86" t="s">
        <v>310</v>
      </c>
      <c r="AK174" s="86" t="s">
        <v>145</v>
      </c>
    </row>
    <row r="175" spans="1:37">
      <c r="A175" s="95">
        <v>114</v>
      </c>
      <c r="B175" s="96" t="s">
        <v>311</v>
      </c>
      <c r="C175" s="97" t="s">
        <v>525</v>
      </c>
      <c r="D175" s="98" t="s">
        <v>526</v>
      </c>
      <c r="E175" s="99">
        <v>3.06</v>
      </c>
      <c r="F175" s="100" t="s">
        <v>197</v>
      </c>
      <c r="K175" s="102">
        <v>1.8200000000000001E-2</v>
      </c>
      <c r="L175" s="102">
        <f>E175*K175</f>
        <v>5.5692000000000005E-2</v>
      </c>
      <c r="N175" s="99">
        <f>E175*M175</f>
        <v>0</v>
      </c>
      <c r="O175" s="100">
        <v>20</v>
      </c>
      <c r="P175" s="100" t="s">
        <v>141</v>
      </c>
      <c r="V175" s="103" t="s">
        <v>96</v>
      </c>
      <c r="X175" s="97" t="s">
        <v>525</v>
      </c>
      <c r="Y175" s="97" t="s">
        <v>525</v>
      </c>
      <c r="Z175" s="100" t="s">
        <v>527</v>
      </c>
      <c r="AA175" s="97" t="s">
        <v>141</v>
      </c>
      <c r="AB175" s="100">
        <v>8</v>
      </c>
      <c r="AJ175" s="86" t="s">
        <v>314</v>
      </c>
      <c r="AK175" s="86" t="s">
        <v>145</v>
      </c>
    </row>
    <row r="176" spans="1:37">
      <c r="D176" s="145" t="s">
        <v>528</v>
      </c>
      <c r="E176" s="146"/>
      <c r="H176" s="146"/>
      <c r="I176" s="146"/>
      <c r="J176" s="146"/>
      <c r="L176" s="147">
        <f>SUM(L173:L175)</f>
        <v>0.21820200000000001</v>
      </c>
      <c r="N176" s="148">
        <f>SUM(N173:N175)</f>
        <v>0</v>
      </c>
      <c r="W176" s="104">
        <f>SUM(W173:W175)</f>
        <v>4.1369999999999996</v>
      </c>
    </row>
    <row r="178" spans="1:37">
      <c r="D178" s="145" t="s">
        <v>529</v>
      </c>
      <c r="E178" s="148"/>
      <c r="H178" s="146"/>
      <c r="I178" s="146"/>
      <c r="J178" s="146"/>
      <c r="L178" s="147">
        <f>+L90+L97+L101+L105+L110+L124+L128+L164+L171+L176</f>
        <v>22.655670100000009</v>
      </c>
      <c r="N178" s="148">
        <f>+N90+N97+N101+N105+N110+N124+N128+N164+N171+N176</f>
        <v>0.19680000000000003</v>
      </c>
      <c r="W178" s="104">
        <f>+W90+W97+W101+W105+W110+W124+W128+W164+W171+W176</f>
        <v>2019.2390000000003</v>
      </c>
    </row>
    <row r="180" spans="1:37">
      <c r="B180" s="144" t="s">
        <v>530</v>
      </c>
    </row>
    <row r="181" spans="1:37">
      <c r="B181" s="97" t="s">
        <v>531</v>
      </c>
    </row>
    <row r="182" spans="1:37">
      <c r="A182" s="95">
        <v>115</v>
      </c>
      <c r="B182" s="96" t="s">
        <v>532</v>
      </c>
      <c r="C182" s="97" t="s">
        <v>533</v>
      </c>
      <c r="D182" s="98" t="s">
        <v>534</v>
      </c>
      <c r="E182" s="99">
        <v>1</v>
      </c>
      <c r="F182" s="100" t="s">
        <v>535</v>
      </c>
      <c r="L182" s="102">
        <f>E182*K182</f>
        <v>0</v>
      </c>
      <c r="N182" s="99">
        <f>E182*M182</f>
        <v>0</v>
      </c>
      <c r="O182" s="100">
        <v>20</v>
      </c>
      <c r="P182" s="100" t="s">
        <v>141</v>
      </c>
      <c r="V182" s="103" t="s">
        <v>536</v>
      </c>
      <c r="W182" s="104">
        <v>9.0999999999999998E-2</v>
      </c>
      <c r="X182" s="97" t="s">
        <v>537</v>
      </c>
      <c r="Y182" s="97" t="s">
        <v>533</v>
      </c>
      <c r="Z182" s="100" t="s">
        <v>538</v>
      </c>
      <c r="AB182" s="100">
        <v>7</v>
      </c>
      <c r="AJ182" s="86" t="s">
        <v>539</v>
      </c>
      <c r="AK182" s="86" t="s">
        <v>145</v>
      </c>
    </row>
    <row r="183" spans="1:37">
      <c r="D183" s="145" t="s">
        <v>540</v>
      </c>
      <c r="E183" s="146"/>
      <c r="H183" s="146"/>
      <c r="I183" s="146"/>
      <c r="J183" s="146"/>
      <c r="L183" s="147">
        <f>SUM(L180:L182)</f>
        <v>0</v>
      </c>
      <c r="N183" s="148">
        <f>SUM(N180:N182)</f>
        <v>0</v>
      </c>
      <c r="W183" s="104">
        <f>SUM(W180:W182)</f>
        <v>9.0999999999999998E-2</v>
      </c>
    </row>
    <row r="185" spans="1:37">
      <c r="B185" s="97" t="s">
        <v>541</v>
      </c>
    </row>
    <row r="186" spans="1:37">
      <c r="A186" s="95">
        <v>116</v>
      </c>
      <c r="B186" s="96" t="s">
        <v>542</v>
      </c>
      <c r="C186" s="97" t="s">
        <v>543</v>
      </c>
      <c r="D186" s="98" t="s">
        <v>544</v>
      </c>
      <c r="E186" s="99">
        <v>25648</v>
      </c>
      <c r="F186" s="100" t="s">
        <v>485</v>
      </c>
      <c r="L186" s="102">
        <f>E186*K186</f>
        <v>0</v>
      </c>
      <c r="N186" s="99">
        <f>E186*M186</f>
        <v>0</v>
      </c>
      <c r="O186" s="100">
        <v>20</v>
      </c>
      <c r="P186" s="100" t="s">
        <v>141</v>
      </c>
      <c r="V186" s="103" t="s">
        <v>536</v>
      </c>
      <c r="W186" s="104">
        <v>820.73599999999999</v>
      </c>
      <c r="X186" s="97" t="s">
        <v>545</v>
      </c>
      <c r="Y186" s="97" t="s">
        <v>543</v>
      </c>
      <c r="Z186" s="100" t="s">
        <v>546</v>
      </c>
      <c r="AB186" s="100">
        <v>7</v>
      </c>
      <c r="AJ186" s="86" t="s">
        <v>539</v>
      </c>
      <c r="AK186" s="86" t="s">
        <v>145</v>
      </c>
    </row>
    <row r="187" spans="1:37" ht="20.399999999999999">
      <c r="A187" s="95">
        <v>117</v>
      </c>
      <c r="B187" s="96" t="s">
        <v>311</v>
      </c>
      <c r="C187" s="97" t="s">
        <v>547</v>
      </c>
      <c r="D187" s="98" t="s">
        <v>548</v>
      </c>
      <c r="E187" s="99">
        <v>20476</v>
      </c>
      <c r="F187" s="100" t="s">
        <v>485</v>
      </c>
      <c r="K187" s="102">
        <v>1E-3</v>
      </c>
      <c r="L187" s="102">
        <f>E187*K187</f>
        <v>20.475999999999999</v>
      </c>
      <c r="N187" s="99">
        <f>E187*M187</f>
        <v>0</v>
      </c>
      <c r="O187" s="100">
        <v>20</v>
      </c>
      <c r="P187" s="100" t="s">
        <v>141</v>
      </c>
      <c r="V187" s="103" t="s">
        <v>96</v>
      </c>
      <c r="X187" s="97" t="s">
        <v>547</v>
      </c>
      <c r="Y187" s="97" t="s">
        <v>547</v>
      </c>
      <c r="Z187" s="100" t="s">
        <v>446</v>
      </c>
      <c r="AA187" s="97" t="s">
        <v>141</v>
      </c>
      <c r="AB187" s="100">
        <v>8</v>
      </c>
      <c r="AJ187" s="86" t="s">
        <v>549</v>
      </c>
      <c r="AK187" s="86" t="s">
        <v>145</v>
      </c>
    </row>
    <row r="188" spans="1:37" ht="20.399999999999999">
      <c r="A188" s="95">
        <v>118</v>
      </c>
      <c r="B188" s="96" t="s">
        <v>311</v>
      </c>
      <c r="C188" s="97" t="s">
        <v>550</v>
      </c>
      <c r="D188" s="98" t="s">
        <v>551</v>
      </c>
      <c r="E188" s="99">
        <v>602</v>
      </c>
      <c r="F188" s="100" t="s">
        <v>485</v>
      </c>
      <c r="K188" s="102">
        <v>1E-3</v>
      </c>
      <c r="L188" s="102">
        <f>E188*K188</f>
        <v>0.60199999999999998</v>
      </c>
      <c r="N188" s="99">
        <f>E188*M188</f>
        <v>0</v>
      </c>
      <c r="O188" s="100">
        <v>20</v>
      </c>
      <c r="P188" s="100" t="s">
        <v>141</v>
      </c>
      <c r="V188" s="103" t="s">
        <v>96</v>
      </c>
      <c r="X188" s="97" t="s">
        <v>547</v>
      </c>
      <c r="Y188" s="97" t="s">
        <v>550</v>
      </c>
      <c r="Z188" s="100" t="s">
        <v>446</v>
      </c>
      <c r="AA188" s="97" t="s">
        <v>141</v>
      </c>
      <c r="AB188" s="100">
        <v>8</v>
      </c>
      <c r="AJ188" s="86" t="s">
        <v>549</v>
      </c>
      <c r="AK188" s="86" t="s">
        <v>145</v>
      </c>
    </row>
    <row r="189" spans="1:37" ht="20.399999999999999">
      <c r="A189" s="95">
        <v>119</v>
      </c>
      <c r="B189" s="96" t="s">
        <v>311</v>
      </c>
      <c r="C189" s="97" t="s">
        <v>552</v>
      </c>
      <c r="D189" s="98" t="s">
        <v>553</v>
      </c>
      <c r="E189" s="99">
        <v>4570</v>
      </c>
      <c r="F189" s="100" t="s">
        <v>485</v>
      </c>
      <c r="K189" s="102">
        <v>1E-3</v>
      </c>
      <c r="L189" s="102">
        <f>E189*K189</f>
        <v>4.57</v>
      </c>
      <c r="N189" s="99">
        <f>E189*M189</f>
        <v>0</v>
      </c>
      <c r="O189" s="100">
        <v>20</v>
      </c>
      <c r="P189" s="100" t="s">
        <v>141</v>
      </c>
      <c r="V189" s="103" t="s">
        <v>96</v>
      </c>
      <c r="X189" s="97" t="s">
        <v>547</v>
      </c>
      <c r="Y189" s="97" t="s">
        <v>552</v>
      </c>
      <c r="Z189" s="100" t="s">
        <v>446</v>
      </c>
      <c r="AA189" s="97" t="s">
        <v>141</v>
      </c>
      <c r="AB189" s="100">
        <v>8</v>
      </c>
      <c r="AJ189" s="86" t="s">
        <v>549</v>
      </c>
      <c r="AK189" s="86" t="s">
        <v>145</v>
      </c>
    </row>
    <row r="190" spans="1:37">
      <c r="D190" s="145" t="s">
        <v>554</v>
      </c>
      <c r="E190" s="146"/>
      <c r="H190" s="146"/>
      <c r="I190" s="146"/>
      <c r="J190" s="146"/>
      <c r="L190" s="147">
        <f>SUM(L185:L189)</f>
        <v>25.648</v>
      </c>
      <c r="N190" s="148">
        <f>SUM(N185:N189)</f>
        <v>0</v>
      </c>
      <c r="W190" s="104">
        <f>SUM(W185:W189)</f>
        <v>820.73599999999999</v>
      </c>
    </row>
    <row r="192" spans="1:37">
      <c r="D192" s="145" t="s">
        <v>555</v>
      </c>
      <c r="E192" s="146"/>
      <c r="H192" s="146"/>
      <c r="I192" s="146"/>
      <c r="J192" s="146"/>
      <c r="L192" s="147">
        <f>+L183+L190</f>
        <v>25.648</v>
      </c>
      <c r="N192" s="148">
        <f>+N183+N190</f>
        <v>0</v>
      </c>
      <c r="W192" s="104">
        <f>+W183+W190</f>
        <v>820.827</v>
      </c>
    </row>
    <row r="194" spans="4:23">
      <c r="D194" s="150" t="s">
        <v>556</v>
      </c>
      <c r="E194" s="146"/>
      <c r="H194" s="146"/>
      <c r="I194" s="146"/>
      <c r="J194" s="146"/>
      <c r="L194" s="147">
        <f>+L75+L178+L192</f>
        <v>209.20975463000002</v>
      </c>
      <c r="N194" s="148">
        <f>+N75+N178+N192</f>
        <v>10.708449999999999</v>
      </c>
      <c r="W194" s="104">
        <f>+W75+W178+W192</f>
        <v>3515.1590000000006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opLeftCell="A16" workbookViewId="0">
      <selection activeCell="L11" sqref="L11"/>
    </sheetView>
  </sheetViews>
  <sheetFormatPr defaultColWidth="9" defaultRowHeight="12" customHeight="1"/>
  <cols>
    <col min="1" max="1" width="4" style="181" customWidth="1"/>
    <col min="2" max="2" width="10" style="182" customWidth="1"/>
    <col min="3" max="3" width="35.88671875" style="182" customWidth="1"/>
    <col min="4" max="4" width="3.33203125" style="182" customWidth="1"/>
    <col min="5" max="6" width="8.6640625" style="183" customWidth="1"/>
    <col min="7" max="7" width="10.44140625" style="183" customWidth="1"/>
    <col min="8" max="8" width="8.109375" style="183" customWidth="1"/>
    <col min="9" max="256" width="9" style="184"/>
    <col min="257" max="257" width="3.44140625" style="184" customWidth="1"/>
    <col min="258" max="258" width="14" style="184" customWidth="1"/>
    <col min="259" max="259" width="42.6640625" style="184" customWidth="1"/>
    <col min="260" max="260" width="3.33203125" style="184" customWidth="1"/>
    <col min="261" max="261" width="9.6640625" style="184" customWidth="1"/>
    <col min="262" max="262" width="9.88671875" style="184" customWidth="1"/>
    <col min="263" max="263" width="14.88671875" style="184" customWidth="1"/>
    <col min="264" max="264" width="11.88671875" style="184" customWidth="1"/>
    <col min="265" max="512" width="9" style="184"/>
    <col min="513" max="513" width="3.44140625" style="184" customWidth="1"/>
    <col min="514" max="514" width="14" style="184" customWidth="1"/>
    <col min="515" max="515" width="42.6640625" style="184" customWidth="1"/>
    <col min="516" max="516" width="3.33203125" style="184" customWidth="1"/>
    <col min="517" max="517" width="9.6640625" style="184" customWidth="1"/>
    <col min="518" max="518" width="9.88671875" style="184" customWidth="1"/>
    <col min="519" max="519" width="14.88671875" style="184" customWidth="1"/>
    <col min="520" max="520" width="11.88671875" style="184" customWidth="1"/>
    <col min="521" max="768" width="9" style="184"/>
    <col min="769" max="769" width="3.44140625" style="184" customWidth="1"/>
    <col min="770" max="770" width="14" style="184" customWidth="1"/>
    <col min="771" max="771" width="42.6640625" style="184" customWidth="1"/>
    <col min="772" max="772" width="3.33203125" style="184" customWidth="1"/>
    <col min="773" max="773" width="9.6640625" style="184" customWidth="1"/>
    <col min="774" max="774" width="9.88671875" style="184" customWidth="1"/>
    <col min="775" max="775" width="14.88671875" style="184" customWidth="1"/>
    <col min="776" max="776" width="11.88671875" style="184" customWidth="1"/>
    <col min="777" max="1024" width="9" style="184"/>
    <col min="1025" max="1025" width="3.44140625" style="184" customWidth="1"/>
    <col min="1026" max="1026" width="14" style="184" customWidth="1"/>
    <col min="1027" max="1027" width="42.6640625" style="184" customWidth="1"/>
    <col min="1028" max="1028" width="3.33203125" style="184" customWidth="1"/>
    <col min="1029" max="1029" width="9.6640625" style="184" customWidth="1"/>
    <col min="1030" max="1030" width="9.88671875" style="184" customWidth="1"/>
    <col min="1031" max="1031" width="14.88671875" style="184" customWidth="1"/>
    <col min="1032" max="1032" width="11.88671875" style="184" customWidth="1"/>
    <col min="1033" max="1280" width="9" style="184"/>
    <col min="1281" max="1281" width="3.44140625" style="184" customWidth="1"/>
    <col min="1282" max="1282" width="14" style="184" customWidth="1"/>
    <col min="1283" max="1283" width="42.6640625" style="184" customWidth="1"/>
    <col min="1284" max="1284" width="3.33203125" style="184" customWidth="1"/>
    <col min="1285" max="1285" width="9.6640625" style="184" customWidth="1"/>
    <col min="1286" max="1286" width="9.88671875" style="184" customWidth="1"/>
    <col min="1287" max="1287" width="14.88671875" style="184" customWidth="1"/>
    <col min="1288" max="1288" width="11.88671875" style="184" customWidth="1"/>
    <col min="1289" max="1536" width="9" style="184"/>
    <col min="1537" max="1537" width="3.44140625" style="184" customWidth="1"/>
    <col min="1538" max="1538" width="14" style="184" customWidth="1"/>
    <col min="1539" max="1539" width="42.6640625" style="184" customWidth="1"/>
    <col min="1540" max="1540" width="3.33203125" style="184" customWidth="1"/>
    <col min="1541" max="1541" width="9.6640625" style="184" customWidth="1"/>
    <col min="1542" max="1542" width="9.88671875" style="184" customWidth="1"/>
    <col min="1543" max="1543" width="14.88671875" style="184" customWidth="1"/>
    <col min="1544" max="1544" width="11.88671875" style="184" customWidth="1"/>
    <col min="1545" max="1792" width="9" style="184"/>
    <col min="1793" max="1793" width="3.44140625" style="184" customWidth="1"/>
    <col min="1794" max="1794" width="14" style="184" customWidth="1"/>
    <col min="1795" max="1795" width="42.6640625" style="184" customWidth="1"/>
    <col min="1796" max="1796" width="3.33203125" style="184" customWidth="1"/>
    <col min="1797" max="1797" width="9.6640625" style="184" customWidth="1"/>
    <col min="1798" max="1798" width="9.88671875" style="184" customWidth="1"/>
    <col min="1799" max="1799" width="14.88671875" style="184" customWidth="1"/>
    <col min="1800" max="1800" width="11.88671875" style="184" customWidth="1"/>
    <col min="1801" max="2048" width="9" style="184"/>
    <col min="2049" max="2049" width="3.44140625" style="184" customWidth="1"/>
    <col min="2050" max="2050" width="14" style="184" customWidth="1"/>
    <col min="2051" max="2051" width="42.6640625" style="184" customWidth="1"/>
    <col min="2052" max="2052" width="3.33203125" style="184" customWidth="1"/>
    <col min="2053" max="2053" width="9.6640625" style="184" customWidth="1"/>
    <col min="2054" max="2054" width="9.88671875" style="184" customWidth="1"/>
    <col min="2055" max="2055" width="14.88671875" style="184" customWidth="1"/>
    <col min="2056" max="2056" width="11.88671875" style="184" customWidth="1"/>
    <col min="2057" max="2304" width="9" style="184"/>
    <col min="2305" max="2305" width="3.44140625" style="184" customWidth="1"/>
    <col min="2306" max="2306" width="14" style="184" customWidth="1"/>
    <col min="2307" max="2307" width="42.6640625" style="184" customWidth="1"/>
    <col min="2308" max="2308" width="3.33203125" style="184" customWidth="1"/>
    <col min="2309" max="2309" width="9.6640625" style="184" customWidth="1"/>
    <col min="2310" max="2310" width="9.88671875" style="184" customWidth="1"/>
    <col min="2311" max="2311" width="14.88671875" style="184" customWidth="1"/>
    <col min="2312" max="2312" width="11.88671875" style="184" customWidth="1"/>
    <col min="2313" max="2560" width="9" style="184"/>
    <col min="2561" max="2561" width="3.44140625" style="184" customWidth="1"/>
    <col min="2562" max="2562" width="14" style="184" customWidth="1"/>
    <col min="2563" max="2563" width="42.6640625" style="184" customWidth="1"/>
    <col min="2564" max="2564" width="3.33203125" style="184" customWidth="1"/>
    <col min="2565" max="2565" width="9.6640625" style="184" customWidth="1"/>
    <col min="2566" max="2566" width="9.88671875" style="184" customWidth="1"/>
    <col min="2567" max="2567" width="14.88671875" style="184" customWidth="1"/>
    <col min="2568" max="2568" width="11.88671875" style="184" customWidth="1"/>
    <col min="2569" max="2816" width="9" style="184"/>
    <col min="2817" max="2817" width="3.44140625" style="184" customWidth="1"/>
    <col min="2818" max="2818" width="14" style="184" customWidth="1"/>
    <col min="2819" max="2819" width="42.6640625" style="184" customWidth="1"/>
    <col min="2820" max="2820" width="3.33203125" style="184" customWidth="1"/>
    <col min="2821" max="2821" width="9.6640625" style="184" customWidth="1"/>
    <col min="2822" max="2822" width="9.88671875" style="184" customWidth="1"/>
    <col min="2823" max="2823" width="14.88671875" style="184" customWidth="1"/>
    <col min="2824" max="2824" width="11.88671875" style="184" customWidth="1"/>
    <col min="2825" max="3072" width="9" style="184"/>
    <col min="3073" max="3073" width="3.44140625" style="184" customWidth="1"/>
    <col min="3074" max="3074" width="14" style="184" customWidth="1"/>
    <col min="3075" max="3075" width="42.6640625" style="184" customWidth="1"/>
    <col min="3076" max="3076" width="3.33203125" style="184" customWidth="1"/>
    <col min="3077" max="3077" width="9.6640625" style="184" customWidth="1"/>
    <col min="3078" max="3078" width="9.88671875" style="184" customWidth="1"/>
    <col min="3079" max="3079" width="14.88671875" style="184" customWidth="1"/>
    <col min="3080" max="3080" width="11.88671875" style="184" customWidth="1"/>
    <col min="3081" max="3328" width="9" style="184"/>
    <col min="3329" max="3329" width="3.44140625" style="184" customWidth="1"/>
    <col min="3330" max="3330" width="14" style="184" customWidth="1"/>
    <col min="3331" max="3331" width="42.6640625" style="184" customWidth="1"/>
    <col min="3332" max="3332" width="3.33203125" style="184" customWidth="1"/>
    <col min="3333" max="3333" width="9.6640625" style="184" customWidth="1"/>
    <col min="3334" max="3334" width="9.88671875" style="184" customWidth="1"/>
    <col min="3335" max="3335" width="14.88671875" style="184" customWidth="1"/>
    <col min="3336" max="3336" width="11.88671875" style="184" customWidth="1"/>
    <col min="3337" max="3584" width="9" style="184"/>
    <col min="3585" max="3585" width="3.44140625" style="184" customWidth="1"/>
    <col min="3586" max="3586" width="14" style="184" customWidth="1"/>
    <col min="3587" max="3587" width="42.6640625" style="184" customWidth="1"/>
    <col min="3588" max="3588" width="3.33203125" style="184" customWidth="1"/>
    <col min="3589" max="3589" width="9.6640625" style="184" customWidth="1"/>
    <col min="3590" max="3590" width="9.88671875" style="184" customWidth="1"/>
    <col min="3591" max="3591" width="14.88671875" style="184" customWidth="1"/>
    <col min="3592" max="3592" width="11.88671875" style="184" customWidth="1"/>
    <col min="3593" max="3840" width="9" style="184"/>
    <col min="3841" max="3841" width="3.44140625" style="184" customWidth="1"/>
    <col min="3842" max="3842" width="14" style="184" customWidth="1"/>
    <col min="3843" max="3843" width="42.6640625" style="184" customWidth="1"/>
    <col min="3844" max="3844" width="3.33203125" style="184" customWidth="1"/>
    <col min="3845" max="3845" width="9.6640625" style="184" customWidth="1"/>
    <col min="3846" max="3846" width="9.88671875" style="184" customWidth="1"/>
    <col min="3847" max="3847" width="14.88671875" style="184" customWidth="1"/>
    <col min="3848" max="3848" width="11.88671875" style="184" customWidth="1"/>
    <col min="3849" max="4096" width="9" style="184"/>
    <col min="4097" max="4097" width="3.44140625" style="184" customWidth="1"/>
    <col min="4098" max="4098" width="14" style="184" customWidth="1"/>
    <col min="4099" max="4099" width="42.6640625" style="184" customWidth="1"/>
    <col min="4100" max="4100" width="3.33203125" style="184" customWidth="1"/>
    <col min="4101" max="4101" width="9.6640625" style="184" customWidth="1"/>
    <col min="4102" max="4102" width="9.88671875" style="184" customWidth="1"/>
    <col min="4103" max="4103" width="14.88671875" style="184" customWidth="1"/>
    <col min="4104" max="4104" width="11.88671875" style="184" customWidth="1"/>
    <col min="4105" max="4352" width="9" style="184"/>
    <col min="4353" max="4353" width="3.44140625" style="184" customWidth="1"/>
    <col min="4354" max="4354" width="14" style="184" customWidth="1"/>
    <col min="4355" max="4355" width="42.6640625" style="184" customWidth="1"/>
    <col min="4356" max="4356" width="3.33203125" style="184" customWidth="1"/>
    <col min="4357" max="4357" width="9.6640625" style="184" customWidth="1"/>
    <col min="4358" max="4358" width="9.88671875" style="184" customWidth="1"/>
    <col min="4359" max="4359" width="14.88671875" style="184" customWidth="1"/>
    <col min="4360" max="4360" width="11.88671875" style="184" customWidth="1"/>
    <col min="4361" max="4608" width="9" style="184"/>
    <col min="4609" max="4609" width="3.44140625" style="184" customWidth="1"/>
    <col min="4610" max="4610" width="14" style="184" customWidth="1"/>
    <col min="4611" max="4611" width="42.6640625" style="184" customWidth="1"/>
    <col min="4612" max="4612" width="3.33203125" style="184" customWidth="1"/>
    <col min="4613" max="4613" width="9.6640625" style="184" customWidth="1"/>
    <col min="4614" max="4614" width="9.88671875" style="184" customWidth="1"/>
    <col min="4615" max="4615" width="14.88671875" style="184" customWidth="1"/>
    <col min="4616" max="4616" width="11.88671875" style="184" customWidth="1"/>
    <col min="4617" max="4864" width="9" style="184"/>
    <col min="4865" max="4865" width="3.44140625" style="184" customWidth="1"/>
    <col min="4866" max="4866" width="14" style="184" customWidth="1"/>
    <col min="4867" max="4867" width="42.6640625" style="184" customWidth="1"/>
    <col min="4868" max="4868" width="3.33203125" style="184" customWidth="1"/>
    <col min="4869" max="4869" width="9.6640625" style="184" customWidth="1"/>
    <col min="4870" max="4870" width="9.88671875" style="184" customWidth="1"/>
    <col min="4871" max="4871" width="14.88671875" style="184" customWidth="1"/>
    <col min="4872" max="4872" width="11.88671875" style="184" customWidth="1"/>
    <col min="4873" max="5120" width="9" style="184"/>
    <col min="5121" max="5121" width="3.44140625" style="184" customWidth="1"/>
    <col min="5122" max="5122" width="14" style="184" customWidth="1"/>
    <col min="5123" max="5123" width="42.6640625" style="184" customWidth="1"/>
    <col min="5124" max="5124" width="3.33203125" style="184" customWidth="1"/>
    <col min="5125" max="5125" width="9.6640625" style="184" customWidth="1"/>
    <col min="5126" max="5126" width="9.88671875" style="184" customWidth="1"/>
    <col min="5127" max="5127" width="14.88671875" style="184" customWidth="1"/>
    <col min="5128" max="5128" width="11.88671875" style="184" customWidth="1"/>
    <col min="5129" max="5376" width="9" style="184"/>
    <col min="5377" max="5377" width="3.44140625" style="184" customWidth="1"/>
    <col min="5378" max="5378" width="14" style="184" customWidth="1"/>
    <col min="5379" max="5379" width="42.6640625" style="184" customWidth="1"/>
    <col min="5380" max="5380" width="3.33203125" style="184" customWidth="1"/>
    <col min="5381" max="5381" width="9.6640625" style="184" customWidth="1"/>
    <col min="5382" max="5382" width="9.88671875" style="184" customWidth="1"/>
    <col min="5383" max="5383" width="14.88671875" style="184" customWidth="1"/>
    <col min="5384" max="5384" width="11.88671875" style="184" customWidth="1"/>
    <col min="5385" max="5632" width="9" style="184"/>
    <col min="5633" max="5633" width="3.44140625" style="184" customWidth="1"/>
    <col min="5634" max="5634" width="14" style="184" customWidth="1"/>
    <col min="5635" max="5635" width="42.6640625" style="184" customWidth="1"/>
    <col min="5636" max="5636" width="3.33203125" style="184" customWidth="1"/>
    <col min="5637" max="5637" width="9.6640625" style="184" customWidth="1"/>
    <col min="5638" max="5638" width="9.88671875" style="184" customWidth="1"/>
    <col min="5639" max="5639" width="14.88671875" style="184" customWidth="1"/>
    <col min="5640" max="5640" width="11.88671875" style="184" customWidth="1"/>
    <col min="5641" max="5888" width="9" style="184"/>
    <col min="5889" max="5889" width="3.44140625" style="184" customWidth="1"/>
    <col min="5890" max="5890" width="14" style="184" customWidth="1"/>
    <col min="5891" max="5891" width="42.6640625" style="184" customWidth="1"/>
    <col min="5892" max="5892" width="3.33203125" style="184" customWidth="1"/>
    <col min="5893" max="5893" width="9.6640625" style="184" customWidth="1"/>
    <col min="5894" max="5894" width="9.88671875" style="184" customWidth="1"/>
    <col min="5895" max="5895" width="14.88671875" style="184" customWidth="1"/>
    <col min="5896" max="5896" width="11.88671875" style="184" customWidth="1"/>
    <col min="5897" max="6144" width="9" style="184"/>
    <col min="6145" max="6145" width="3.44140625" style="184" customWidth="1"/>
    <col min="6146" max="6146" width="14" style="184" customWidth="1"/>
    <col min="6147" max="6147" width="42.6640625" style="184" customWidth="1"/>
    <col min="6148" max="6148" width="3.33203125" style="184" customWidth="1"/>
    <col min="6149" max="6149" width="9.6640625" style="184" customWidth="1"/>
    <col min="6150" max="6150" width="9.88671875" style="184" customWidth="1"/>
    <col min="6151" max="6151" width="14.88671875" style="184" customWidth="1"/>
    <col min="6152" max="6152" width="11.88671875" style="184" customWidth="1"/>
    <col min="6153" max="6400" width="9" style="184"/>
    <col min="6401" max="6401" width="3.44140625" style="184" customWidth="1"/>
    <col min="6402" max="6402" width="14" style="184" customWidth="1"/>
    <col min="6403" max="6403" width="42.6640625" style="184" customWidth="1"/>
    <col min="6404" max="6404" width="3.33203125" style="184" customWidth="1"/>
    <col min="6405" max="6405" width="9.6640625" style="184" customWidth="1"/>
    <col min="6406" max="6406" width="9.88671875" style="184" customWidth="1"/>
    <col min="6407" max="6407" width="14.88671875" style="184" customWidth="1"/>
    <col min="6408" max="6408" width="11.88671875" style="184" customWidth="1"/>
    <col min="6409" max="6656" width="9" style="184"/>
    <col min="6657" max="6657" width="3.44140625" style="184" customWidth="1"/>
    <col min="6658" max="6658" width="14" style="184" customWidth="1"/>
    <col min="6659" max="6659" width="42.6640625" style="184" customWidth="1"/>
    <col min="6660" max="6660" width="3.33203125" style="184" customWidth="1"/>
    <col min="6661" max="6661" width="9.6640625" style="184" customWidth="1"/>
    <col min="6662" max="6662" width="9.88671875" style="184" customWidth="1"/>
    <col min="6663" max="6663" width="14.88671875" style="184" customWidth="1"/>
    <col min="6664" max="6664" width="11.88671875" style="184" customWidth="1"/>
    <col min="6665" max="6912" width="9" style="184"/>
    <col min="6913" max="6913" width="3.44140625" style="184" customWidth="1"/>
    <col min="6914" max="6914" width="14" style="184" customWidth="1"/>
    <col min="6915" max="6915" width="42.6640625" style="184" customWidth="1"/>
    <col min="6916" max="6916" width="3.33203125" style="184" customWidth="1"/>
    <col min="6917" max="6917" width="9.6640625" style="184" customWidth="1"/>
    <col min="6918" max="6918" width="9.88671875" style="184" customWidth="1"/>
    <col min="6919" max="6919" width="14.88671875" style="184" customWidth="1"/>
    <col min="6920" max="6920" width="11.88671875" style="184" customWidth="1"/>
    <col min="6921" max="7168" width="9" style="184"/>
    <col min="7169" max="7169" width="3.44140625" style="184" customWidth="1"/>
    <col min="7170" max="7170" width="14" style="184" customWidth="1"/>
    <col min="7171" max="7171" width="42.6640625" style="184" customWidth="1"/>
    <col min="7172" max="7172" width="3.33203125" style="184" customWidth="1"/>
    <col min="7173" max="7173" width="9.6640625" style="184" customWidth="1"/>
    <col min="7174" max="7174" width="9.88671875" style="184" customWidth="1"/>
    <col min="7175" max="7175" width="14.88671875" style="184" customWidth="1"/>
    <col min="7176" max="7176" width="11.88671875" style="184" customWidth="1"/>
    <col min="7177" max="7424" width="9" style="184"/>
    <col min="7425" max="7425" width="3.44140625" style="184" customWidth="1"/>
    <col min="7426" max="7426" width="14" style="184" customWidth="1"/>
    <col min="7427" max="7427" width="42.6640625" style="184" customWidth="1"/>
    <col min="7428" max="7428" width="3.33203125" style="184" customWidth="1"/>
    <col min="7429" max="7429" width="9.6640625" style="184" customWidth="1"/>
    <col min="7430" max="7430" width="9.88671875" style="184" customWidth="1"/>
    <col min="7431" max="7431" width="14.88671875" style="184" customWidth="1"/>
    <col min="7432" max="7432" width="11.88671875" style="184" customWidth="1"/>
    <col min="7433" max="7680" width="9" style="184"/>
    <col min="7681" max="7681" width="3.44140625" style="184" customWidth="1"/>
    <col min="7682" max="7682" width="14" style="184" customWidth="1"/>
    <col min="7683" max="7683" width="42.6640625" style="184" customWidth="1"/>
    <col min="7684" max="7684" width="3.33203125" style="184" customWidth="1"/>
    <col min="7685" max="7685" width="9.6640625" style="184" customWidth="1"/>
    <col min="7686" max="7686" width="9.88671875" style="184" customWidth="1"/>
    <col min="7687" max="7687" width="14.88671875" style="184" customWidth="1"/>
    <col min="7688" max="7688" width="11.88671875" style="184" customWidth="1"/>
    <col min="7689" max="7936" width="9" style="184"/>
    <col min="7937" max="7937" width="3.44140625" style="184" customWidth="1"/>
    <col min="7938" max="7938" width="14" style="184" customWidth="1"/>
    <col min="7939" max="7939" width="42.6640625" style="184" customWidth="1"/>
    <col min="7940" max="7940" width="3.33203125" style="184" customWidth="1"/>
    <col min="7941" max="7941" width="9.6640625" style="184" customWidth="1"/>
    <col min="7942" max="7942" width="9.88671875" style="184" customWidth="1"/>
    <col min="7943" max="7943" width="14.88671875" style="184" customWidth="1"/>
    <col min="7944" max="7944" width="11.88671875" style="184" customWidth="1"/>
    <col min="7945" max="8192" width="9" style="184"/>
    <col min="8193" max="8193" width="3.44140625" style="184" customWidth="1"/>
    <col min="8194" max="8194" width="14" style="184" customWidth="1"/>
    <col min="8195" max="8195" width="42.6640625" style="184" customWidth="1"/>
    <col min="8196" max="8196" width="3.33203125" style="184" customWidth="1"/>
    <col min="8197" max="8197" width="9.6640625" style="184" customWidth="1"/>
    <col min="8198" max="8198" width="9.88671875" style="184" customWidth="1"/>
    <col min="8199" max="8199" width="14.88671875" style="184" customWidth="1"/>
    <col min="8200" max="8200" width="11.88671875" style="184" customWidth="1"/>
    <col min="8201" max="8448" width="9" style="184"/>
    <col min="8449" max="8449" width="3.44140625" style="184" customWidth="1"/>
    <col min="8450" max="8450" width="14" style="184" customWidth="1"/>
    <col min="8451" max="8451" width="42.6640625" style="184" customWidth="1"/>
    <col min="8452" max="8452" width="3.33203125" style="184" customWidth="1"/>
    <col min="8453" max="8453" width="9.6640625" style="184" customWidth="1"/>
    <col min="8454" max="8454" width="9.88671875" style="184" customWidth="1"/>
    <col min="8455" max="8455" width="14.88671875" style="184" customWidth="1"/>
    <col min="8456" max="8456" width="11.88671875" style="184" customWidth="1"/>
    <col min="8457" max="8704" width="9" style="184"/>
    <col min="8705" max="8705" width="3.44140625" style="184" customWidth="1"/>
    <col min="8706" max="8706" width="14" style="184" customWidth="1"/>
    <col min="8707" max="8707" width="42.6640625" style="184" customWidth="1"/>
    <col min="8708" max="8708" width="3.33203125" style="184" customWidth="1"/>
    <col min="8709" max="8709" width="9.6640625" style="184" customWidth="1"/>
    <col min="8710" max="8710" width="9.88671875" style="184" customWidth="1"/>
    <col min="8711" max="8711" width="14.88671875" style="184" customWidth="1"/>
    <col min="8712" max="8712" width="11.88671875" style="184" customWidth="1"/>
    <col min="8713" max="8960" width="9" style="184"/>
    <col min="8961" max="8961" width="3.44140625" style="184" customWidth="1"/>
    <col min="8962" max="8962" width="14" style="184" customWidth="1"/>
    <col min="8963" max="8963" width="42.6640625" style="184" customWidth="1"/>
    <col min="8964" max="8964" width="3.33203125" style="184" customWidth="1"/>
    <col min="8965" max="8965" width="9.6640625" style="184" customWidth="1"/>
    <col min="8966" max="8966" width="9.88671875" style="184" customWidth="1"/>
    <col min="8967" max="8967" width="14.88671875" style="184" customWidth="1"/>
    <col min="8968" max="8968" width="11.88671875" style="184" customWidth="1"/>
    <col min="8969" max="9216" width="9" style="184"/>
    <col min="9217" max="9217" width="3.44140625" style="184" customWidth="1"/>
    <col min="9218" max="9218" width="14" style="184" customWidth="1"/>
    <col min="9219" max="9219" width="42.6640625" style="184" customWidth="1"/>
    <col min="9220" max="9220" width="3.33203125" style="184" customWidth="1"/>
    <col min="9221" max="9221" width="9.6640625" style="184" customWidth="1"/>
    <col min="9222" max="9222" width="9.88671875" style="184" customWidth="1"/>
    <col min="9223" max="9223" width="14.88671875" style="184" customWidth="1"/>
    <col min="9224" max="9224" width="11.88671875" style="184" customWidth="1"/>
    <col min="9225" max="9472" width="9" style="184"/>
    <col min="9473" max="9473" width="3.44140625" style="184" customWidth="1"/>
    <col min="9474" max="9474" width="14" style="184" customWidth="1"/>
    <col min="9475" max="9475" width="42.6640625" style="184" customWidth="1"/>
    <col min="9476" max="9476" width="3.33203125" style="184" customWidth="1"/>
    <col min="9477" max="9477" width="9.6640625" style="184" customWidth="1"/>
    <col min="9478" max="9478" width="9.88671875" style="184" customWidth="1"/>
    <col min="9479" max="9479" width="14.88671875" style="184" customWidth="1"/>
    <col min="9480" max="9480" width="11.88671875" style="184" customWidth="1"/>
    <col min="9481" max="9728" width="9" style="184"/>
    <col min="9729" max="9729" width="3.44140625" style="184" customWidth="1"/>
    <col min="9730" max="9730" width="14" style="184" customWidth="1"/>
    <col min="9731" max="9731" width="42.6640625" style="184" customWidth="1"/>
    <col min="9732" max="9732" width="3.33203125" style="184" customWidth="1"/>
    <col min="9733" max="9733" width="9.6640625" style="184" customWidth="1"/>
    <col min="9734" max="9734" width="9.88671875" style="184" customWidth="1"/>
    <col min="9735" max="9735" width="14.88671875" style="184" customWidth="1"/>
    <col min="9736" max="9736" width="11.88671875" style="184" customWidth="1"/>
    <col min="9737" max="9984" width="9" style="184"/>
    <col min="9985" max="9985" width="3.44140625" style="184" customWidth="1"/>
    <col min="9986" max="9986" width="14" style="184" customWidth="1"/>
    <col min="9987" max="9987" width="42.6640625" style="184" customWidth="1"/>
    <col min="9988" max="9988" width="3.33203125" style="184" customWidth="1"/>
    <col min="9989" max="9989" width="9.6640625" style="184" customWidth="1"/>
    <col min="9990" max="9990" width="9.88671875" style="184" customWidth="1"/>
    <col min="9991" max="9991" width="14.88671875" style="184" customWidth="1"/>
    <col min="9992" max="9992" width="11.88671875" style="184" customWidth="1"/>
    <col min="9993" max="10240" width="9" style="184"/>
    <col min="10241" max="10241" width="3.44140625" style="184" customWidth="1"/>
    <col min="10242" max="10242" width="14" style="184" customWidth="1"/>
    <col min="10243" max="10243" width="42.6640625" style="184" customWidth="1"/>
    <col min="10244" max="10244" width="3.33203125" style="184" customWidth="1"/>
    <col min="10245" max="10245" width="9.6640625" style="184" customWidth="1"/>
    <col min="10246" max="10246" width="9.88671875" style="184" customWidth="1"/>
    <col min="10247" max="10247" width="14.88671875" style="184" customWidth="1"/>
    <col min="10248" max="10248" width="11.88671875" style="184" customWidth="1"/>
    <col min="10249" max="10496" width="9" style="184"/>
    <col min="10497" max="10497" width="3.44140625" style="184" customWidth="1"/>
    <col min="10498" max="10498" width="14" style="184" customWidth="1"/>
    <col min="10499" max="10499" width="42.6640625" style="184" customWidth="1"/>
    <col min="10500" max="10500" width="3.33203125" style="184" customWidth="1"/>
    <col min="10501" max="10501" width="9.6640625" style="184" customWidth="1"/>
    <col min="10502" max="10502" width="9.88671875" style="184" customWidth="1"/>
    <col min="10503" max="10503" width="14.88671875" style="184" customWidth="1"/>
    <col min="10504" max="10504" width="11.88671875" style="184" customWidth="1"/>
    <col min="10505" max="10752" width="9" style="184"/>
    <col min="10753" max="10753" width="3.44140625" style="184" customWidth="1"/>
    <col min="10754" max="10754" width="14" style="184" customWidth="1"/>
    <col min="10755" max="10755" width="42.6640625" style="184" customWidth="1"/>
    <col min="10756" max="10756" width="3.33203125" style="184" customWidth="1"/>
    <col min="10757" max="10757" width="9.6640625" style="184" customWidth="1"/>
    <col min="10758" max="10758" width="9.88671875" style="184" customWidth="1"/>
    <col min="10759" max="10759" width="14.88671875" style="184" customWidth="1"/>
    <col min="10760" max="10760" width="11.88671875" style="184" customWidth="1"/>
    <col min="10761" max="11008" width="9" style="184"/>
    <col min="11009" max="11009" width="3.44140625" style="184" customWidth="1"/>
    <col min="11010" max="11010" width="14" style="184" customWidth="1"/>
    <col min="11011" max="11011" width="42.6640625" style="184" customWidth="1"/>
    <col min="11012" max="11012" width="3.33203125" style="184" customWidth="1"/>
    <col min="11013" max="11013" width="9.6640625" style="184" customWidth="1"/>
    <col min="11014" max="11014" width="9.88671875" style="184" customWidth="1"/>
    <col min="11015" max="11015" width="14.88671875" style="184" customWidth="1"/>
    <col min="11016" max="11016" width="11.88671875" style="184" customWidth="1"/>
    <col min="11017" max="11264" width="9" style="184"/>
    <col min="11265" max="11265" width="3.44140625" style="184" customWidth="1"/>
    <col min="11266" max="11266" width="14" style="184" customWidth="1"/>
    <col min="11267" max="11267" width="42.6640625" style="184" customWidth="1"/>
    <col min="11268" max="11268" width="3.33203125" style="184" customWidth="1"/>
    <col min="11269" max="11269" width="9.6640625" style="184" customWidth="1"/>
    <col min="11270" max="11270" width="9.88671875" style="184" customWidth="1"/>
    <col min="11271" max="11271" width="14.88671875" style="184" customWidth="1"/>
    <col min="11272" max="11272" width="11.88671875" style="184" customWidth="1"/>
    <col min="11273" max="11520" width="9" style="184"/>
    <col min="11521" max="11521" width="3.44140625" style="184" customWidth="1"/>
    <col min="11522" max="11522" width="14" style="184" customWidth="1"/>
    <col min="11523" max="11523" width="42.6640625" style="184" customWidth="1"/>
    <col min="11524" max="11524" width="3.33203125" style="184" customWidth="1"/>
    <col min="11525" max="11525" width="9.6640625" style="184" customWidth="1"/>
    <col min="11526" max="11526" width="9.88671875" style="184" customWidth="1"/>
    <col min="11527" max="11527" width="14.88671875" style="184" customWidth="1"/>
    <col min="11528" max="11528" width="11.88671875" style="184" customWidth="1"/>
    <col min="11529" max="11776" width="9" style="184"/>
    <col min="11777" max="11777" width="3.44140625" style="184" customWidth="1"/>
    <col min="11778" max="11778" width="14" style="184" customWidth="1"/>
    <col min="11779" max="11779" width="42.6640625" style="184" customWidth="1"/>
    <col min="11780" max="11780" width="3.33203125" style="184" customWidth="1"/>
    <col min="11781" max="11781" width="9.6640625" style="184" customWidth="1"/>
    <col min="11782" max="11782" width="9.88671875" style="184" customWidth="1"/>
    <col min="11783" max="11783" width="14.88671875" style="184" customWidth="1"/>
    <col min="11784" max="11784" width="11.88671875" style="184" customWidth="1"/>
    <col min="11785" max="12032" width="9" style="184"/>
    <col min="12033" max="12033" width="3.44140625" style="184" customWidth="1"/>
    <col min="12034" max="12034" width="14" style="184" customWidth="1"/>
    <col min="12035" max="12035" width="42.6640625" style="184" customWidth="1"/>
    <col min="12036" max="12036" width="3.33203125" style="184" customWidth="1"/>
    <col min="12037" max="12037" width="9.6640625" style="184" customWidth="1"/>
    <col min="12038" max="12038" width="9.88671875" style="184" customWidth="1"/>
    <col min="12039" max="12039" width="14.88671875" style="184" customWidth="1"/>
    <col min="12040" max="12040" width="11.88671875" style="184" customWidth="1"/>
    <col min="12041" max="12288" width="9" style="184"/>
    <col min="12289" max="12289" width="3.44140625" style="184" customWidth="1"/>
    <col min="12290" max="12290" width="14" style="184" customWidth="1"/>
    <col min="12291" max="12291" width="42.6640625" style="184" customWidth="1"/>
    <col min="12292" max="12292" width="3.33203125" style="184" customWidth="1"/>
    <col min="12293" max="12293" width="9.6640625" style="184" customWidth="1"/>
    <col min="12294" max="12294" width="9.88671875" style="184" customWidth="1"/>
    <col min="12295" max="12295" width="14.88671875" style="184" customWidth="1"/>
    <col min="12296" max="12296" width="11.88671875" style="184" customWidth="1"/>
    <col min="12297" max="12544" width="9" style="184"/>
    <col min="12545" max="12545" width="3.44140625" style="184" customWidth="1"/>
    <col min="12546" max="12546" width="14" style="184" customWidth="1"/>
    <col min="12547" max="12547" width="42.6640625" style="184" customWidth="1"/>
    <col min="12548" max="12548" width="3.33203125" style="184" customWidth="1"/>
    <col min="12549" max="12549" width="9.6640625" style="184" customWidth="1"/>
    <col min="12550" max="12550" width="9.88671875" style="184" customWidth="1"/>
    <col min="12551" max="12551" width="14.88671875" style="184" customWidth="1"/>
    <col min="12552" max="12552" width="11.88671875" style="184" customWidth="1"/>
    <col min="12553" max="12800" width="9" style="184"/>
    <col min="12801" max="12801" width="3.44140625" style="184" customWidth="1"/>
    <col min="12802" max="12802" width="14" style="184" customWidth="1"/>
    <col min="12803" max="12803" width="42.6640625" style="184" customWidth="1"/>
    <col min="12804" max="12804" width="3.33203125" style="184" customWidth="1"/>
    <col min="12805" max="12805" width="9.6640625" style="184" customWidth="1"/>
    <col min="12806" max="12806" width="9.88671875" style="184" customWidth="1"/>
    <col min="12807" max="12807" width="14.88671875" style="184" customWidth="1"/>
    <col min="12808" max="12808" width="11.88671875" style="184" customWidth="1"/>
    <col min="12809" max="13056" width="9" style="184"/>
    <col min="13057" max="13057" width="3.44140625" style="184" customWidth="1"/>
    <col min="13058" max="13058" width="14" style="184" customWidth="1"/>
    <col min="13059" max="13059" width="42.6640625" style="184" customWidth="1"/>
    <col min="13060" max="13060" width="3.33203125" style="184" customWidth="1"/>
    <col min="13061" max="13061" width="9.6640625" style="184" customWidth="1"/>
    <col min="13062" max="13062" width="9.88671875" style="184" customWidth="1"/>
    <col min="13063" max="13063" width="14.88671875" style="184" customWidth="1"/>
    <col min="13064" max="13064" width="11.88671875" style="184" customWidth="1"/>
    <col min="13065" max="13312" width="9" style="184"/>
    <col min="13313" max="13313" width="3.44140625" style="184" customWidth="1"/>
    <col min="13314" max="13314" width="14" style="184" customWidth="1"/>
    <col min="13315" max="13315" width="42.6640625" style="184" customWidth="1"/>
    <col min="13316" max="13316" width="3.33203125" style="184" customWidth="1"/>
    <col min="13317" max="13317" width="9.6640625" style="184" customWidth="1"/>
    <col min="13318" max="13318" width="9.88671875" style="184" customWidth="1"/>
    <col min="13319" max="13319" width="14.88671875" style="184" customWidth="1"/>
    <col min="13320" max="13320" width="11.88671875" style="184" customWidth="1"/>
    <col min="13321" max="13568" width="9" style="184"/>
    <col min="13569" max="13569" width="3.44140625" style="184" customWidth="1"/>
    <col min="13570" max="13570" width="14" style="184" customWidth="1"/>
    <col min="13571" max="13571" width="42.6640625" style="184" customWidth="1"/>
    <col min="13572" max="13572" width="3.33203125" style="184" customWidth="1"/>
    <col min="13573" max="13573" width="9.6640625" style="184" customWidth="1"/>
    <col min="13574" max="13574" width="9.88671875" style="184" customWidth="1"/>
    <col min="13575" max="13575" width="14.88671875" style="184" customWidth="1"/>
    <col min="13576" max="13576" width="11.88671875" style="184" customWidth="1"/>
    <col min="13577" max="13824" width="9" style="184"/>
    <col min="13825" max="13825" width="3.44140625" style="184" customWidth="1"/>
    <col min="13826" max="13826" width="14" style="184" customWidth="1"/>
    <col min="13827" max="13827" width="42.6640625" style="184" customWidth="1"/>
    <col min="13828" max="13828" width="3.33203125" style="184" customWidth="1"/>
    <col min="13829" max="13829" width="9.6640625" style="184" customWidth="1"/>
    <col min="13830" max="13830" width="9.88671875" style="184" customWidth="1"/>
    <col min="13831" max="13831" width="14.88671875" style="184" customWidth="1"/>
    <col min="13832" max="13832" width="11.88671875" style="184" customWidth="1"/>
    <col min="13833" max="14080" width="9" style="184"/>
    <col min="14081" max="14081" width="3.44140625" style="184" customWidth="1"/>
    <col min="14082" max="14082" width="14" style="184" customWidth="1"/>
    <col min="14083" max="14083" width="42.6640625" style="184" customWidth="1"/>
    <col min="14084" max="14084" width="3.33203125" style="184" customWidth="1"/>
    <col min="14085" max="14085" width="9.6640625" style="184" customWidth="1"/>
    <col min="14086" max="14086" width="9.88671875" style="184" customWidth="1"/>
    <col min="14087" max="14087" width="14.88671875" style="184" customWidth="1"/>
    <col min="14088" max="14088" width="11.88671875" style="184" customWidth="1"/>
    <col min="14089" max="14336" width="9" style="184"/>
    <col min="14337" max="14337" width="3.44140625" style="184" customWidth="1"/>
    <col min="14338" max="14338" width="14" style="184" customWidth="1"/>
    <col min="14339" max="14339" width="42.6640625" style="184" customWidth="1"/>
    <col min="14340" max="14340" width="3.33203125" style="184" customWidth="1"/>
    <col min="14341" max="14341" width="9.6640625" style="184" customWidth="1"/>
    <col min="14342" max="14342" width="9.88671875" style="184" customWidth="1"/>
    <col min="14343" max="14343" width="14.88671875" style="184" customWidth="1"/>
    <col min="14344" max="14344" width="11.88671875" style="184" customWidth="1"/>
    <col min="14345" max="14592" width="9" style="184"/>
    <col min="14593" max="14593" width="3.44140625" style="184" customWidth="1"/>
    <col min="14594" max="14594" width="14" style="184" customWidth="1"/>
    <col min="14595" max="14595" width="42.6640625" style="184" customWidth="1"/>
    <col min="14596" max="14596" width="3.33203125" style="184" customWidth="1"/>
    <col min="14597" max="14597" width="9.6640625" style="184" customWidth="1"/>
    <col min="14598" max="14598" width="9.88671875" style="184" customWidth="1"/>
    <col min="14599" max="14599" width="14.88671875" style="184" customWidth="1"/>
    <col min="14600" max="14600" width="11.88671875" style="184" customWidth="1"/>
    <col min="14601" max="14848" width="9" style="184"/>
    <col min="14849" max="14849" width="3.44140625" style="184" customWidth="1"/>
    <col min="14850" max="14850" width="14" style="184" customWidth="1"/>
    <col min="14851" max="14851" width="42.6640625" style="184" customWidth="1"/>
    <col min="14852" max="14852" width="3.33203125" style="184" customWidth="1"/>
    <col min="14853" max="14853" width="9.6640625" style="184" customWidth="1"/>
    <col min="14854" max="14854" width="9.88671875" style="184" customWidth="1"/>
    <col min="14855" max="14855" width="14.88671875" style="184" customWidth="1"/>
    <col min="14856" max="14856" width="11.88671875" style="184" customWidth="1"/>
    <col min="14857" max="15104" width="9" style="184"/>
    <col min="15105" max="15105" width="3.44140625" style="184" customWidth="1"/>
    <col min="15106" max="15106" width="14" style="184" customWidth="1"/>
    <col min="15107" max="15107" width="42.6640625" style="184" customWidth="1"/>
    <col min="15108" max="15108" width="3.33203125" style="184" customWidth="1"/>
    <col min="15109" max="15109" width="9.6640625" style="184" customWidth="1"/>
    <col min="15110" max="15110" width="9.88671875" style="184" customWidth="1"/>
    <col min="15111" max="15111" width="14.88671875" style="184" customWidth="1"/>
    <col min="15112" max="15112" width="11.88671875" style="184" customWidth="1"/>
    <col min="15113" max="15360" width="9" style="184"/>
    <col min="15361" max="15361" width="3.44140625" style="184" customWidth="1"/>
    <col min="15362" max="15362" width="14" style="184" customWidth="1"/>
    <col min="15363" max="15363" width="42.6640625" style="184" customWidth="1"/>
    <col min="15364" max="15364" width="3.33203125" style="184" customWidth="1"/>
    <col min="15365" max="15365" width="9.6640625" style="184" customWidth="1"/>
    <col min="15366" max="15366" width="9.88671875" style="184" customWidth="1"/>
    <col min="15367" max="15367" width="14.88671875" style="184" customWidth="1"/>
    <col min="15368" max="15368" width="11.88671875" style="184" customWidth="1"/>
    <col min="15369" max="15616" width="9" style="184"/>
    <col min="15617" max="15617" width="3.44140625" style="184" customWidth="1"/>
    <col min="15618" max="15618" width="14" style="184" customWidth="1"/>
    <col min="15619" max="15619" width="42.6640625" style="184" customWidth="1"/>
    <col min="15620" max="15620" width="3.33203125" style="184" customWidth="1"/>
    <col min="15621" max="15621" width="9.6640625" style="184" customWidth="1"/>
    <col min="15622" max="15622" width="9.88671875" style="184" customWidth="1"/>
    <col min="15623" max="15623" width="14.88671875" style="184" customWidth="1"/>
    <col min="15624" max="15624" width="11.88671875" style="184" customWidth="1"/>
    <col min="15625" max="15872" width="9" style="184"/>
    <col min="15873" max="15873" width="3.44140625" style="184" customWidth="1"/>
    <col min="15874" max="15874" width="14" style="184" customWidth="1"/>
    <col min="15875" max="15875" width="42.6640625" style="184" customWidth="1"/>
    <col min="15876" max="15876" width="3.33203125" style="184" customWidth="1"/>
    <col min="15877" max="15877" width="9.6640625" style="184" customWidth="1"/>
    <col min="15878" max="15878" width="9.88671875" style="184" customWidth="1"/>
    <col min="15879" max="15879" width="14.88671875" style="184" customWidth="1"/>
    <col min="15880" max="15880" width="11.88671875" style="184" customWidth="1"/>
    <col min="15881" max="16128" width="9" style="184"/>
    <col min="16129" max="16129" width="3.44140625" style="184" customWidth="1"/>
    <col min="16130" max="16130" width="14" style="184" customWidth="1"/>
    <col min="16131" max="16131" width="42.6640625" style="184" customWidth="1"/>
    <col min="16132" max="16132" width="3.33203125" style="184" customWidth="1"/>
    <col min="16133" max="16133" width="9.6640625" style="184" customWidth="1"/>
    <col min="16134" max="16134" width="9.88671875" style="184" customWidth="1"/>
    <col min="16135" max="16135" width="14.88671875" style="184" customWidth="1"/>
    <col min="16136" max="16136" width="11.88671875" style="184" customWidth="1"/>
    <col min="16137" max="16384" width="9" style="184"/>
  </cols>
  <sheetData>
    <row r="1" spans="1:8" s="152" customFormat="1" ht="17.399999999999999">
      <c r="A1" s="214" t="s">
        <v>558</v>
      </c>
      <c r="B1" s="215"/>
      <c r="C1" s="215"/>
      <c r="D1" s="215"/>
      <c r="E1" s="215"/>
      <c r="F1" s="215"/>
      <c r="G1" s="215"/>
      <c r="H1" s="215"/>
    </row>
    <row r="2" spans="1:8" s="152" customFormat="1" ht="13.2">
      <c r="A2" s="153" t="s">
        <v>559</v>
      </c>
      <c r="B2" s="154"/>
      <c r="C2" s="154"/>
      <c r="D2" s="154"/>
      <c r="E2" s="154"/>
      <c r="F2" s="154"/>
      <c r="G2" s="154"/>
      <c r="H2" s="154"/>
    </row>
    <row r="3" spans="1:8" s="152" customFormat="1" ht="13.2">
      <c r="A3" s="153" t="s">
        <v>560</v>
      </c>
      <c r="B3" s="154"/>
      <c r="C3" s="154"/>
      <c r="D3" s="154"/>
      <c r="E3" s="154"/>
      <c r="F3" s="154"/>
      <c r="G3" s="154"/>
      <c r="H3" s="154"/>
    </row>
    <row r="4" spans="1:8" s="152" customFormat="1" ht="13.2">
      <c r="A4" s="155" t="s">
        <v>23</v>
      </c>
      <c r="B4" s="153"/>
      <c r="C4" s="155" t="s">
        <v>561</v>
      </c>
      <c r="D4" s="156"/>
      <c r="E4" s="156"/>
      <c r="F4" s="156"/>
      <c r="G4" s="156"/>
      <c r="H4" s="156"/>
    </row>
    <row r="5" spans="1:8" s="152" customFormat="1" ht="13.2">
      <c r="A5" s="157"/>
      <c r="B5" s="158"/>
      <c r="C5" s="158"/>
      <c r="D5" s="158"/>
      <c r="E5" s="159"/>
      <c r="F5" s="159"/>
      <c r="G5" s="159"/>
      <c r="H5" s="159"/>
    </row>
    <row r="6" spans="1:8" s="152" customFormat="1" ht="13.2">
      <c r="A6" s="154" t="s">
        <v>562</v>
      </c>
      <c r="B6" s="154"/>
      <c r="C6" s="154"/>
      <c r="D6" s="154"/>
      <c r="E6" s="154"/>
      <c r="F6" s="154"/>
      <c r="G6" s="154"/>
      <c r="H6" s="154"/>
    </row>
    <row r="7" spans="1:8" s="152" customFormat="1" ht="13.2">
      <c r="A7" s="154" t="s">
        <v>563</v>
      </c>
      <c r="B7" s="154"/>
      <c r="C7" s="154"/>
      <c r="D7" s="154"/>
      <c r="E7" s="154" t="s">
        <v>875</v>
      </c>
      <c r="F7" s="154"/>
      <c r="G7" s="154"/>
      <c r="H7" s="154"/>
    </row>
    <row r="8" spans="1:8" s="152" customFormat="1" ht="13.2">
      <c r="A8" s="216" t="s">
        <v>564</v>
      </c>
      <c r="B8" s="217"/>
      <c r="C8" s="217"/>
      <c r="D8" s="160"/>
      <c r="E8" s="154" t="s">
        <v>876</v>
      </c>
      <c r="F8" s="161"/>
      <c r="G8" s="161"/>
      <c r="H8" s="161"/>
    </row>
    <row r="9" spans="1:8" s="152" customFormat="1" ht="13.2">
      <c r="A9" s="157"/>
      <c r="B9" s="157"/>
      <c r="C9" s="157"/>
      <c r="D9" s="157"/>
      <c r="E9" s="157"/>
      <c r="F9" s="157"/>
      <c r="G9" s="157"/>
      <c r="H9" s="157"/>
    </row>
    <row r="10" spans="1:8" s="152" customFormat="1" ht="20.399999999999999">
      <c r="A10" s="162" t="s">
        <v>565</v>
      </c>
      <c r="B10" s="162" t="s">
        <v>26</v>
      </c>
      <c r="C10" s="162" t="s">
        <v>566</v>
      </c>
      <c r="D10" s="162" t="s">
        <v>567</v>
      </c>
      <c r="E10" s="162" t="s">
        <v>568</v>
      </c>
      <c r="F10" s="162" t="s">
        <v>569</v>
      </c>
      <c r="G10" s="162" t="s">
        <v>570</v>
      </c>
      <c r="H10" s="162" t="s">
        <v>571</v>
      </c>
    </row>
    <row r="11" spans="1:8" s="152" customFormat="1" ht="13.2">
      <c r="A11" s="162" t="s">
        <v>572</v>
      </c>
      <c r="B11" s="162" t="s">
        <v>573</v>
      </c>
      <c r="C11" s="162" t="s">
        <v>574</v>
      </c>
      <c r="D11" s="162" t="s">
        <v>575</v>
      </c>
      <c r="E11" s="162" t="s">
        <v>576</v>
      </c>
      <c r="F11" s="162" t="s">
        <v>577</v>
      </c>
      <c r="G11" s="162" t="s">
        <v>578</v>
      </c>
      <c r="H11" s="162" t="s">
        <v>579</v>
      </c>
    </row>
    <row r="12" spans="1:8" s="152" customFormat="1" ht="13.2">
      <c r="A12" s="157"/>
      <c r="B12" s="157"/>
      <c r="C12" s="157"/>
      <c r="D12" s="157"/>
      <c r="E12" s="157"/>
      <c r="F12" s="157"/>
      <c r="G12" s="157"/>
      <c r="H12" s="157"/>
    </row>
    <row r="13" spans="1:8" s="152" customFormat="1" ht="13.8">
      <c r="A13" s="163"/>
      <c r="B13" s="164" t="s">
        <v>580</v>
      </c>
      <c r="C13" s="164" t="s">
        <v>581</v>
      </c>
      <c r="D13" s="164"/>
      <c r="E13" s="165"/>
      <c r="F13" s="165"/>
      <c r="G13" s="165"/>
      <c r="H13" s="165"/>
    </row>
    <row r="14" spans="1:8" s="152" customFormat="1" ht="13.2">
      <c r="A14" s="166"/>
      <c r="B14" s="167" t="s">
        <v>340</v>
      </c>
      <c r="C14" s="167" t="s">
        <v>582</v>
      </c>
      <c r="D14" s="167"/>
      <c r="E14" s="168"/>
      <c r="F14" s="168"/>
      <c r="G14" s="168"/>
      <c r="H14" s="168"/>
    </row>
    <row r="15" spans="1:8" s="152" customFormat="1" ht="20.399999999999999">
      <c r="A15" s="169">
        <v>1</v>
      </c>
      <c r="B15" s="170" t="s">
        <v>583</v>
      </c>
      <c r="C15" s="170" t="s">
        <v>584</v>
      </c>
      <c r="D15" s="170" t="s">
        <v>269</v>
      </c>
      <c r="E15" s="171">
        <v>114</v>
      </c>
      <c r="F15" s="171"/>
      <c r="G15" s="171"/>
      <c r="H15" s="171"/>
    </row>
    <row r="16" spans="1:8" s="152" customFormat="1" ht="20.399999999999999">
      <c r="A16" s="172">
        <v>2</v>
      </c>
      <c r="B16" s="173" t="s">
        <v>585</v>
      </c>
      <c r="C16" s="173" t="s">
        <v>586</v>
      </c>
      <c r="D16" s="173" t="s">
        <v>269</v>
      </c>
      <c r="E16" s="174">
        <v>6</v>
      </c>
      <c r="F16" s="174"/>
      <c r="G16" s="174"/>
      <c r="H16" s="174"/>
    </row>
    <row r="17" spans="1:8" s="152" customFormat="1" ht="20.399999999999999">
      <c r="A17" s="172">
        <v>3</v>
      </c>
      <c r="B17" s="173" t="s">
        <v>587</v>
      </c>
      <c r="C17" s="173" t="s">
        <v>588</v>
      </c>
      <c r="D17" s="173" t="s">
        <v>269</v>
      </c>
      <c r="E17" s="174">
        <v>30</v>
      </c>
      <c r="F17" s="174"/>
      <c r="G17" s="174"/>
      <c r="H17" s="174"/>
    </row>
    <row r="18" spans="1:8" s="152" customFormat="1" ht="38.4">
      <c r="A18" s="175"/>
      <c r="B18" s="176"/>
      <c r="C18" s="176" t="s">
        <v>589</v>
      </c>
      <c r="D18" s="176"/>
      <c r="E18" s="177"/>
      <c r="F18" s="177"/>
      <c r="G18" s="177"/>
      <c r="H18" s="177"/>
    </row>
    <row r="19" spans="1:8" s="152" customFormat="1" ht="20.399999999999999">
      <c r="A19" s="172">
        <v>4</v>
      </c>
      <c r="B19" s="173" t="s">
        <v>590</v>
      </c>
      <c r="C19" s="173" t="s">
        <v>591</v>
      </c>
      <c r="D19" s="173" t="s">
        <v>269</v>
      </c>
      <c r="E19" s="174">
        <v>32</v>
      </c>
      <c r="F19" s="174"/>
      <c r="G19" s="174"/>
      <c r="H19" s="174"/>
    </row>
    <row r="20" spans="1:8" s="152" customFormat="1" ht="20.399999999999999">
      <c r="A20" s="172">
        <v>5</v>
      </c>
      <c r="B20" s="173" t="s">
        <v>592</v>
      </c>
      <c r="C20" s="173" t="s">
        <v>593</v>
      </c>
      <c r="D20" s="173" t="s">
        <v>269</v>
      </c>
      <c r="E20" s="174">
        <v>46</v>
      </c>
      <c r="F20" s="174"/>
      <c r="G20" s="174"/>
      <c r="H20" s="174"/>
    </row>
    <row r="21" spans="1:8" s="152" customFormat="1" ht="38.4">
      <c r="A21" s="175"/>
      <c r="B21" s="176"/>
      <c r="C21" s="176" t="s">
        <v>589</v>
      </c>
      <c r="D21" s="176"/>
      <c r="E21" s="177"/>
      <c r="F21" s="177"/>
      <c r="G21" s="177"/>
      <c r="H21" s="177"/>
    </row>
    <row r="22" spans="1:8" s="152" customFormat="1" ht="20.399999999999999">
      <c r="A22" s="169">
        <v>6</v>
      </c>
      <c r="B22" s="170" t="s">
        <v>594</v>
      </c>
      <c r="C22" s="170" t="s">
        <v>595</v>
      </c>
      <c r="D22" s="170" t="s">
        <v>58</v>
      </c>
      <c r="E22" s="171">
        <v>4.4349999999999996</v>
      </c>
      <c r="F22" s="171"/>
      <c r="G22" s="171"/>
      <c r="H22" s="171"/>
    </row>
    <row r="23" spans="1:8" s="152" customFormat="1" ht="13.2">
      <c r="A23" s="166"/>
      <c r="B23" s="167" t="s">
        <v>596</v>
      </c>
      <c r="C23" s="167" t="s">
        <v>597</v>
      </c>
      <c r="D23" s="167"/>
      <c r="E23" s="168"/>
      <c r="F23" s="168"/>
      <c r="G23" s="168"/>
      <c r="H23" s="168"/>
    </row>
    <row r="24" spans="1:8" s="152" customFormat="1" ht="20.399999999999999">
      <c r="A24" s="169">
        <v>7</v>
      </c>
      <c r="B24" s="170" t="s">
        <v>598</v>
      </c>
      <c r="C24" s="170" t="s">
        <v>599</v>
      </c>
      <c r="D24" s="170" t="s">
        <v>269</v>
      </c>
      <c r="E24" s="171">
        <v>3</v>
      </c>
      <c r="F24" s="171"/>
      <c r="G24" s="171"/>
      <c r="H24" s="171"/>
    </row>
    <row r="25" spans="1:8" s="152" customFormat="1" ht="20.399999999999999">
      <c r="A25" s="169">
        <v>8</v>
      </c>
      <c r="B25" s="170" t="s">
        <v>600</v>
      </c>
      <c r="C25" s="170" t="s">
        <v>601</v>
      </c>
      <c r="D25" s="170" t="s">
        <v>602</v>
      </c>
      <c r="E25" s="171">
        <v>4</v>
      </c>
      <c r="F25" s="171"/>
      <c r="G25" s="171"/>
      <c r="H25" s="171"/>
    </row>
    <row r="26" spans="1:8" s="152" customFormat="1" ht="20.399999999999999">
      <c r="A26" s="169">
        <v>9</v>
      </c>
      <c r="B26" s="170" t="s">
        <v>603</v>
      </c>
      <c r="C26" s="170" t="s">
        <v>604</v>
      </c>
      <c r="D26" s="170" t="s">
        <v>269</v>
      </c>
      <c r="E26" s="171">
        <v>4</v>
      </c>
      <c r="F26" s="171"/>
      <c r="G26" s="171"/>
      <c r="H26" s="171"/>
    </row>
    <row r="27" spans="1:8" s="152" customFormat="1" ht="20.399999999999999">
      <c r="A27" s="169">
        <v>10</v>
      </c>
      <c r="B27" s="170" t="s">
        <v>605</v>
      </c>
      <c r="C27" s="170" t="s">
        <v>606</v>
      </c>
      <c r="D27" s="170" t="s">
        <v>602</v>
      </c>
      <c r="E27" s="171">
        <v>4</v>
      </c>
      <c r="F27" s="171"/>
      <c r="G27" s="171"/>
      <c r="H27" s="171"/>
    </row>
    <row r="28" spans="1:8" s="152" customFormat="1" ht="20.399999999999999">
      <c r="A28" s="169">
        <v>11</v>
      </c>
      <c r="B28" s="170" t="s">
        <v>607</v>
      </c>
      <c r="C28" s="170" t="s">
        <v>608</v>
      </c>
      <c r="D28" s="170" t="s">
        <v>269</v>
      </c>
      <c r="E28" s="171">
        <v>36</v>
      </c>
      <c r="F28" s="171"/>
      <c r="G28" s="171"/>
      <c r="H28" s="171"/>
    </row>
    <row r="29" spans="1:8" s="152" customFormat="1" ht="20.399999999999999">
      <c r="A29" s="172">
        <v>12</v>
      </c>
      <c r="B29" s="173" t="s">
        <v>609</v>
      </c>
      <c r="C29" s="173" t="s">
        <v>610</v>
      </c>
      <c r="D29" s="173" t="s">
        <v>269</v>
      </c>
      <c r="E29" s="174">
        <v>36</v>
      </c>
      <c r="F29" s="174"/>
      <c r="G29" s="174"/>
      <c r="H29" s="174"/>
    </row>
    <row r="30" spans="1:8" s="152" customFormat="1" ht="20.399999999999999">
      <c r="A30" s="169">
        <v>13</v>
      </c>
      <c r="B30" s="170" t="s">
        <v>611</v>
      </c>
      <c r="C30" s="170" t="s">
        <v>612</v>
      </c>
      <c r="D30" s="170" t="s">
        <v>269</v>
      </c>
      <c r="E30" s="171">
        <v>32</v>
      </c>
      <c r="F30" s="171"/>
      <c r="G30" s="171"/>
      <c r="H30" s="171"/>
    </row>
    <row r="31" spans="1:8" s="152" customFormat="1" ht="20.399999999999999">
      <c r="A31" s="172">
        <v>14</v>
      </c>
      <c r="B31" s="173" t="s">
        <v>613</v>
      </c>
      <c r="C31" s="173" t="s">
        <v>614</v>
      </c>
      <c r="D31" s="173" t="s">
        <v>269</v>
      </c>
      <c r="E31" s="174">
        <v>32</v>
      </c>
      <c r="F31" s="174"/>
      <c r="G31" s="174"/>
      <c r="H31" s="174"/>
    </row>
    <row r="32" spans="1:8" s="152" customFormat="1" ht="20.399999999999999">
      <c r="A32" s="169">
        <v>15</v>
      </c>
      <c r="B32" s="170" t="s">
        <v>615</v>
      </c>
      <c r="C32" s="170" t="s">
        <v>616</v>
      </c>
      <c r="D32" s="170" t="s">
        <v>269</v>
      </c>
      <c r="E32" s="171">
        <v>46</v>
      </c>
      <c r="F32" s="171"/>
      <c r="G32" s="171"/>
      <c r="H32" s="171"/>
    </row>
    <row r="33" spans="1:8" s="152" customFormat="1" ht="20.399999999999999">
      <c r="A33" s="172">
        <v>16</v>
      </c>
      <c r="B33" s="173" t="s">
        <v>617</v>
      </c>
      <c r="C33" s="173" t="s">
        <v>618</v>
      </c>
      <c r="D33" s="173" t="s">
        <v>269</v>
      </c>
      <c r="E33" s="174">
        <v>46</v>
      </c>
      <c r="F33" s="174"/>
      <c r="G33" s="174"/>
      <c r="H33" s="174"/>
    </row>
    <row r="34" spans="1:8" s="152" customFormat="1" ht="13.2">
      <c r="A34" s="169">
        <v>17</v>
      </c>
      <c r="B34" s="170" t="s">
        <v>619</v>
      </c>
      <c r="C34" s="170" t="s">
        <v>620</v>
      </c>
      <c r="D34" s="170" t="s">
        <v>602</v>
      </c>
      <c r="E34" s="171">
        <v>8</v>
      </c>
      <c r="F34" s="171"/>
      <c r="G34" s="171"/>
      <c r="H34" s="171"/>
    </row>
    <row r="35" spans="1:8" s="152" customFormat="1" ht="20.399999999999999">
      <c r="A35" s="172">
        <v>18</v>
      </c>
      <c r="B35" s="173" t="s">
        <v>621</v>
      </c>
      <c r="C35" s="173" t="s">
        <v>622</v>
      </c>
      <c r="D35" s="173" t="s">
        <v>602</v>
      </c>
      <c r="E35" s="174">
        <v>4</v>
      </c>
      <c r="F35" s="174"/>
      <c r="G35" s="174"/>
      <c r="H35" s="174"/>
    </row>
    <row r="36" spans="1:8" s="152" customFormat="1" ht="20.399999999999999">
      <c r="A36" s="172">
        <v>19</v>
      </c>
      <c r="B36" s="173" t="s">
        <v>623</v>
      </c>
      <c r="C36" s="173" t="s">
        <v>624</v>
      </c>
      <c r="D36" s="173" t="s">
        <v>602</v>
      </c>
      <c r="E36" s="174">
        <v>4</v>
      </c>
      <c r="F36" s="174"/>
      <c r="G36" s="174"/>
      <c r="H36" s="174"/>
    </row>
    <row r="37" spans="1:8" s="152" customFormat="1" ht="13.2">
      <c r="A37" s="169">
        <v>20</v>
      </c>
      <c r="B37" s="170" t="s">
        <v>625</v>
      </c>
      <c r="C37" s="170" t="s">
        <v>626</v>
      </c>
      <c r="D37" s="170" t="s">
        <v>602</v>
      </c>
      <c r="E37" s="171">
        <v>8</v>
      </c>
      <c r="F37" s="171"/>
      <c r="G37" s="171"/>
      <c r="H37" s="171"/>
    </row>
    <row r="38" spans="1:8" s="152" customFormat="1" ht="20.399999999999999">
      <c r="A38" s="172">
        <v>21</v>
      </c>
      <c r="B38" s="173" t="s">
        <v>627</v>
      </c>
      <c r="C38" s="173" t="s">
        <v>628</v>
      </c>
      <c r="D38" s="173" t="s">
        <v>602</v>
      </c>
      <c r="E38" s="174">
        <v>4</v>
      </c>
      <c r="F38" s="174"/>
      <c r="G38" s="174"/>
      <c r="H38" s="174"/>
    </row>
    <row r="39" spans="1:8" s="152" customFormat="1" ht="20.399999999999999">
      <c r="A39" s="172">
        <v>22</v>
      </c>
      <c r="B39" s="173" t="s">
        <v>629</v>
      </c>
      <c r="C39" s="173" t="s">
        <v>630</v>
      </c>
      <c r="D39" s="173" t="s">
        <v>602</v>
      </c>
      <c r="E39" s="174">
        <v>4</v>
      </c>
      <c r="F39" s="174"/>
      <c r="G39" s="174"/>
      <c r="H39" s="174"/>
    </row>
    <row r="40" spans="1:8" s="152" customFormat="1" ht="20.399999999999999">
      <c r="A40" s="172">
        <v>23</v>
      </c>
      <c r="B40" s="173" t="s">
        <v>631</v>
      </c>
      <c r="C40" s="173" t="s">
        <v>632</v>
      </c>
      <c r="D40" s="173" t="s">
        <v>602</v>
      </c>
      <c r="E40" s="174">
        <v>4</v>
      </c>
      <c r="F40" s="174"/>
      <c r="G40" s="174"/>
      <c r="H40" s="174"/>
    </row>
    <row r="41" spans="1:8" s="152" customFormat="1" ht="13.2">
      <c r="A41" s="169">
        <v>24</v>
      </c>
      <c r="B41" s="170" t="s">
        <v>633</v>
      </c>
      <c r="C41" s="170" t="s">
        <v>634</v>
      </c>
      <c r="D41" s="170" t="s">
        <v>269</v>
      </c>
      <c r="E41" s="171">
        <v>4</v>
      </c>
      <c r="F41" s="171"/>
      <c r="G41" s="171"/>
      <c r="H41" s="171"/>
    </row>
    <row r="42" spans="1:8" s="152" customFormat="1" ht="13.2">
      <c r="A42" s="169">
        <v>25</v>
      </c>
      <c r="B42" s="170" t="s">
        <v>635</v>
      </c>
      <c r="C42" s="170" t="s">
        <v>636</v>
      </c>
      <c r="D42" s="170" t="s">
        <v>269</v>
      </c>
      <c r="E42" s="171">
        <v>114</v>
      </c>
      <c r="F42" s="171"/>
      <c r="G42" s="171"/>
      <c r="H42" s="171"/>
    </row>
    <row r="43" spans="1:8" s="152" customFormat="1" ht="20.399999999999999">
      <c r="A43" s="169">
        <v>26</v>
      </c>
      <c r="B43" s="170" t="s">
        <v>637</v>
      </c>
      <c r="C43" s="170" t="s">
        <v>638</v>
      </c>
      <c r="D43" s="170" t="s">
        <v>174</v>
      </c>
      <c r="E43" s="171">
        <v>3.0000000000000001E-3</v>
      </c>
      <c r="F43" s="171"/>
      <c r="G43" s="171"/>
      <c r="H43" s="171"/>
    </row>
    <row r="44" spans="1:8" s="152" customFormat="1" ht="13.2">
      <c r="A44" s="166"/>
      <c r="B44" s="167" t="s">
        <v>639</v>
      </c>
      <c r="C44" s="167" t="s">
        <v>640</v>
      </c>
      <c r="D44" s="167"/>
      <c r="E44" s="168"/>
      <c r="F44" s="168"/>
      <c r="G44" s="168"/>
      <c r="H44" s="168"/>
    </row>
    <row r="45" spans="1:8" s="152" customFormat="1" ht="13.2">
      <c r="A45" s="169">
        <v>27</v>
      </c>
      <c r="B45" s="170" t="s">
        <v>641</v>
      </c>
      <c r="C45" s="170" t="s">
        <v>642</v>
      </c>
      <c r="D45" s="170" t="s">
        <v>602</v>
      </c>
      <c r="E45" s="171">
        <v>20</v>
      </c>
      <c r="F45" s="171"/>
      <c r="G45" s="171"/>
      <c r="H45" s="171"/>
    </row>
    <row r="46" spans="1:8" s="152" customFormat="1" ht="20.399999999999999">
      <c r="A46" s="172">
        <v>28</v>
      </c>
      <c r="B46" s="173" t="s">
        <v>643</v>
      </c>
      <c r="C46" s="173" t="s">
        <v>644</v>
      </c>
      <c r="D46" s="173" t="s">
        <v>602</v>
      </c>
      <c r="E46" s="174">
        <v>20</v>
      </c>
      <c r="F46" s="174"/>
      <c r="G46" s="174"/>
      <c r="H46" s="174"/>
    </row>
    <row r="47" spans="1:8" s="152" customFormat="1" ht="20.399999999999999">
      <c r="A47" s="169">
        <v>29</v>
      </c>
      <c r="B47" s="170" t="s">
        <v>645</v>
      </c>
      <c r="C47" s="170" t="s">
        <v>646</v>
      </c>
      <c r="D47" s="170" t="s">
        <v>602</v>
      </c>
      <c r="E47" s="171">
        <v>2</v>
      </c>
      <c r="F47" s="171"/>
      <c r="G47" s="171"/>
      <c r="H47" s="171"/>
    </row>
    <row r="48" spans="1:8" s="152" customFormat="1" ht="40.799999999999997">
      <c r="A48" s="172">
        <v>30</v>
      </c>
      <c r="B48" s="173" t="s">
        <v>647</v>
      </c>
      <c r="C48" s="173" t="s">
        <v>648</v>
      </c>
      <c r="D48" s="173" t="s">
        <v>602</v>
      </c>
      <c r="E48" s="174">
        <v>2</v>
      </c>
      <c r="F48" s="174"/>
      <c r="G48" s="174"/>
      <c r="H48" s="174"/>
    </row>
    <row r="49" spans="1:8" s="152" customFormat="1" ht="13.2">
      <c r="A49" s="169">
        <v>31</v>
      </c>
      <c r="B49" s="170" t="s">
        <v>649</v>
      </c>
      <c r="C49" s="170" t="s">
        <v>650</v>
      </c>
      <c r="D49" s="170" t="s">
        <v>602</v>
      </c>
      <c r="E49" s="171">
        <v>14</v>
      </c>
      <c r="F49" s="171"/>
      <c r="G49" s="171"/>
      <c r="H49" s="171"/>
    </row>
    <row r="50" spans="1:8" s="152" customFormat="1" ht="20.399999999999999">
      <c r="A50" s="172">
        <v>32</v>
      </c>
      <c r="B50" s="173" t="s">
        <v>651</v>
      </c>
      <c r="C50" s="173" t="s">
        <v>652</v>
      </c>
      <c r="D50" s="173" t="s">
        <v>602</v>
      </c>
      <c r="E50" s="174">
        <v>2</v>
      </c>
      <c r="F50" s="174"/>
      <c r="G50" s="174"/>
      <c r="H50" s="174"/>
    </row>
    <row r="51" spans="1:8" s="152" customFormat="1" ht="20.399999999999999">
      <c r="A51" s="169">
        <v>33</v>
      </c>
      <c r="B51" s="170" t="s">
        <v>653</v>
      </c>
      <c r="C51" s="170" t="s">
        <v>654</v>
      </c>
      <c r="D51" s="170" t="s">
        <v>655</v>
      </c>
      <c r="E51" s="171">
        <v>10</v>
      </c>
      <c r="F51" s="171"/>
      <c r="G51" s="171"/>
      <c r="H51" s="171"/>
    </row>
    <row r="52" spans="1:8" s="152" customFormat="1" ht="20.399999999999999">
      <c r="A52" s="172">
        <v>34</v>
      </c>
      <c r="B52" s="173" t="s">
        <v>656</v>
      </c>
      <c r="C52" s="173" t="s">
        <v>657</v>
      </c>
      <c r="D52" s="173" t="s">
        <v>602</v>
      </c>
      <c r="E52" s="174">
        <v>10</v>
      </c>
      <c r="F52" s="174"/>
      <c r="G52" s="174"/>
      <c r="H52" s="174"/>
    </row>
    <row r="53" spans="1:8" s="152" customFormat="1" ht="48">
      <c r="A53" s="175"/>
      <c r="B53" s="176"/>
      <c r="C53" s="176" t="s">
        <v>658</v>
      </c>
      <c r="D53" s="176"/>
      <c r="E53" s="177"/>
      <c r="F53" s="177"/>
      <c r="G53" s="177"/>
      <c r="H53" s="177"/>
    </row>
    <row r="54" spans="1:8" s="152" customFormat="1" ht="13.2">
      <c r="A54" s="172">
        <v>35</v>
      </c>
      <c r="B54" s="173" t="s">
        <v>659</v>
      </c>
      <c r="C54" s="173" t="s">
        <v>660</v>
      </c>
      <c r="D54" s="173" t="s">
        <v>602</v>
      </c>
      <c r="E54" s="174">
        <v>10</v>
      </c>
      <c r="F54" s="174"/>
      <c r="G54" s="174"/>
      <c r="H54" s="174"/>
    </row>
    <row r="55" spans="1:8" s="152" customFormat="1" ht="19.2">
      <c r="A55" s="175"/>
      <c r="B55" s="176"/>
      <c r="C55" s="176" t="s">
        <v>661</v>
      </c>
      <c r="D55" s="176"/>
      <c r="E55" s="177"/>
      <c r="F55" s="177"/>
      <c r="G55" s="177"/>
      <c r="H55" s="177"/>
    </row>
    <row r="56" spans="1:8" s="152" customFormat="1" ht="20.399999999999999">
      <c r="A56" s="169">
        <v>36</v>
      </c>
      <c r="B56" s="170" t="s">
        <v>662</v>
      </c>
      <c r="C56" s="170" t="s">
        <v>663</v>
      </c>
      <c r="D56" s="170" t="s">
        <v>602</v>
      </c>
      <c r="E56" s="171">
        <v>10</v>
      </c>
      <c r="F56" s="171"/>
      <c r="G56" s="171"/>
      <c r="H56" s="171"/>
    </row>
    <row r="57" spans="1:8" s="152" customFormat="1" ht="20.399999999999999">
      <c r="A57" s="172">
        <v>37</v>
      </c>
      <c r="B57" s="173" t="s">
        <v>664</v>
      </c>
      <c r="C57" s="173" t="s">
        <v>665</v>
      </c>
      <c r="D57" s="173" t="s">
        <v>602</v>
      </c>
      <c r="E57" s="174">
        <v>10</v>
      </c>
      <c r="F57" s="174"/>
      <c r="G57" s="174"/>
      <c r="H57" s="174"/>
    </row>
    <row r="58" spans="1:8" s="152" customFormat="1" ht="20.399999999999999">
      <c r="A58" s="169">
        <v>38</v>
      </c>
      <c r="B58" s="170" t="s">
        <v>666</v>
      </c>
      <c r="C58" s="170" t="s">
        <v>667</v>
      </c>
      <c r="D58" s="170" t="s">
        <v>602</v>
      </c>
      <c r="E58" s="171">
        <v>4</v>
      </c>
      <c r="F58" s="171"/>
      <c r="G58" s="171"/>
      <c r="H58" s="171"/>
    </row>
    <row r="59" spans="1:8" s="152" customFormat="1" ht="20.399999999999999">
      <c r="A59" s="172">
        <v>39</v>
      </c>
      <c r="B59" s="173" t="s">
        <v>668</v>
      </c>
      <c r="C59" s="173" t="s">
        <v>669</v>
      </c>
      <c r="D59" s="173" t="s">
        <v>602</v>
      </c>
      <c r="E59" s="174">
        <v>4</v>
      </c>
      <c r="F59" s="174"/>
      <c r="G59" s="174"/>
      <c r="H59" s="174"/>
    </row>
    <row r="60" spans="1:8" s="152" customFormat="1" ht="13.2">
      <c r="A60" s="169">
        <v>40</v>
      </c>
      <c r="B60" s="170" t="s">
        <v>670</v>
      </c>
      <c r="C60" s="170" t="s">
        <v>671</v>
      </c>
      <c r="D60" s="170" t="s">
        <v>58</v>
      </c>
      <c r="E60" s="171">
        <v>5.875</v>
      </c>
      <c r="F60" s="171"/>
      <c r="G60" s="171"/>
      <c r="H60" s="171"/>
    </row>
    <row r="61" spans="1:8" s="152" customFormat="1" ht="13.2">
      <c r="A61" s="166"/>
      <c r="B61" s="167" t="s">
        <v>672</v>
      </c>
      <c r="C61" s="167" t="s">
        <v>673</v>
      </c>
      <c r="D61" s="167"/>
      <c r="E61" s="168"/>
      <c r="F61" s="168"/>
      <c r="G61" s="168"/>
      <c r="H61" s="168"/>
    </row>
    <row r="62" spans="1:8" s="152" customFormat="1" ht="20.399999999999999">
      <c r="A62" s="169">
        <v>41</v>
      </c>
      <c r="B62" s="170" t="s">
        <v>674</v>
      </c>
      <c r="C62" s="170" t="s">
        <v>675</v>
      </c>
      <c r="D62" s="170" t="s">
        <v>602</v>
      </c>
      <c r="E62" s="171">
        <v>1</v>
      </c>
      <c r="F62" s="171"/>
      <c r="G62" s="171"/>
      <c r="H62" s="171"/>
    </row>
    <row r="63" spans="1:8" s="152" customFormat="1" ht="20.399999999999999">
      <c r="A63" s="169">
        <v>42</v>
      </c>
      <c r="B63" s="170" t="s">
        <v>676</v>
      </c>
      <c r="C63" s="170" t="s">
        <v>677</v>
      </c>
      <c r="D63" s="170" t="s">
        <v>602</v>
      </c>
      <c r="E63" s="171">
        <v>8</v>
      </c>
      <c r="F63" s="171"/>
      <c r="G63" s="171"/>
      <c r="H63" s="171"/>
    </row>
    <row r="64" spans="1:8" s="152" customFormat="1" ht="40.799999999999997">
      <c r="A64" s="172">
        <v>43</v>
      </c>
      <c r="B64" s="173" t="s">
        <v>678</v>
      </c>
      <c r="C64" s="173" t="s">
        <v>679</v>
      </c>
      <c r="D64" s="173" t="s">
        <v>602</v>
      </c>
      <c r="E64" s="174">
        <v>10</v>
      </c>
      <c r="F64" s="174"/>
      <c r="G64" s="174"/>
      <c r="H64" s="174"/>
    </row>
    <row r="65" spans="1:8" s="152" customFormat="1" ht="13.2">
      <c r="A65" s="175"/>
      <c r="B65" s="176"/>
      <c r="C65" s="176" t="s">
        <v>680</v>
      </c>
      <c r="D65" s="176"/>
      <c r="E65" s="177"/>
      <c r="F65" s="177"/>
      <c r="G65" s="177"/>
      <c r="H65" s="177"/>
    </row>
    <row r="66" spans="1:8" s="152" customFormat="1" ht="13.2">
      <c r="A66" s="172">
        <v>44</v>
      </c>
      <c r="B66" s="173" t="s">
        <v>681</v>
      </c>
      <c r="C66" s="173" t="s">
        <v>682</v>
      </c>
      <c r="D66" s="173" t="s">
        <v>602</v>
      </c>
      <c r="E66" s="174">
        <v>20</v>
      </c>
      <c r="F66" s="174"/>
      <c r="G66" s="174"/>
      <c r="H66" s="174"/>
    </row>
    <row r="67" spans="1:8" s="152" customFormat="1" ht="13.2">
      <c r="A67" s="175"/>
      <c r="B67" s="176"/>
      <c r="C67" s="176" t="s">
        <v>683</v>
      </c>
      <c r="D67" s="176"/>
      <c r="E67" s="177"/>
      <c r="F67" s="177"/>
      <c r="G67" s="177"/>
      <c r="H67" s="177"/>
    </row>
    <row r="68" spans="1:8" s="152" customFormat="1" ht="13.2">
      <c r="A68" s="172">
        <v>45</v>
      </c>
      <c r="B68" s="173" t="s">
        <v>684</v>
      </c>
      <c r="C68" s="173" t="s">
        <v>685</v>
      </c>
      <c r="D68" s="173" t="s">
        <v>602</v>
      </c>
      <c r="E68" s="174">
        <v>20</v>
      </c>
      <c r="F68" s="174"/>
      <c r="G68" s="174"/>
      <c r="H68" s="174"/>
    </row>
    <row r="69" spans="1:8" s="152" customFormat="1" ht="13.2">
      <c r="A69" s="175"/>
      <c r="B69" s="176"/>
      <c r="C69" s="176" t="s">
        <v>686</v>
      </c>
      <c r="D69" s="176"/>
      <c r="E69" s="177"/>
      <c r="F69" s="177"/>
      <c r="G69" s="177"/>
      <c r="H69" s="177"/>
    </row>
    <row r="70" spans="1:8" s="152" customFormat="1" ht="20.399999999999999">
      <c r="A70" s="169">
        <v>46</v>
      </c>
      <c r="B70" s="170" t="s">
        <v>687</v>
      </c>
      <c r="C70" s="170" t="s">
        <v>688</v>
      </c>
      <c r="D70" s="170" t="s">
        <v>197</v>
      </c>
      <c r="E70" s="171">
        <v>200</v>
      </c>
      <c r="F70" s="171"/>
      <c r="G70" s="171"/>
      <c r="H70" s="171"/>
    </row>
    <row r="71" spans="1:8" s="152" customFormat="1" ht="20.399999999999999">
      <c r="A71" s="169">
        <v>47</v>
      </c>
      <c r="B71" s="170" t="s">
        <v>689</v>
      </c>
      <c r="C71" s="170" t="s">
        <v>690</v>
      </c>
      <c r="D71" s="170" t="s">
        <v>174</v>
      </c>
      <c r="E71" s="171">
        <v>2.5000000000000001E-2</v>
      </c>
      <c r="F71" s="171"/>
      <c r="G71" s="171"/>
      <c r="H71" s="171"/>
    </row>
    <row r="72" spans="1:8" s="152" customFormat="1" ht="13.2">
      <c r="A72" s="166"/>
      <c r="B72" s="167" t="s">
        <v>691</v>
      </c>
      <c r="C72" s="167" t="s">
        <v>692</v>
      </c>
      <c r="D72" s="167"/>
      <c r="E72" s="168"/>
      <c r="F72" s="168"/>
      <c r="G72" s="168"/>
      <c r="H72" s="168"/>
    </row>
    <row r="73" spans="1:8" s="152" customFormat="1" ht="30.6">
      <c r="A73" s="169">
        <v>48</v>
      </c>
      <c r="B73" s="170" t="s">
        <v>693</v>
      </c>
      <c r="C73" s="170" t="s">
        <v>694</v>
      </c>
      <c r="D73" s="170" t="s">
        <v>269</v>
      </c>
      <c r="E73" s="171">
        <v>4</v>
      </c>
      <c r="F73" s="171"/>
      <c r="G73" s="171"/>
      <c r="H73" s="171"/>
    </row>
    <row r="74" spans="1:8" s="152" customFormat="1" ht="13.2">
      <c r="A74" s="166"/>
      <c r="B74" s="167" t="s">
        <v>695</v>
      </c>
      <c r="C74" s="167" t="s">
        <v>696</v>
      </c>
      <c r="D74" s="167"/>
      <c r="E74" s="168"/>
      <c r="F74" s="168"/>
      <c r="G74" s="168"/>
      <c r="H74" s="168"/>
    </row>
    <row r="75" spans="1:8" s="152" customFormat="1" ht="30.6">
      <c r="A75" s="169">
        <v>49</v>
      </c>
      <c r="B75" s="170" t="s">
        <v>697</v>
      </c>
      <c r="C75" s="170" t="s">
        <v>698</v>
      </c>
      <c r="D75" s="170" t="s">
        <v>699</v>
      </c>
      <c r="E75" s="171">
        <v>8</v>
      </c>
      <c r="F75" s="171"/>
      <c r="G75" s="171"/>
      <c r="H75" s="171"/>
    </row>
    <row r="76" spans="1:8" s="152" customFormat="1" ht="30.6">
      <c r="A76" s="169">
        <v>50</v>
      </c>
      <c r="B76" s="170" t="s">
        <v>700</v>
      </c>
      <c r="C76" s="170" t="s">
        <v>701</v>
      </c>
      <c r="D76" s="170" t="s">
        <v>699</v>
      </c>
      <c r="E76" s="171">
        <v>8</v>
      </c>
      <c r="F76" s="171"/>
      <c r="G76" s="171"/>
      <c r="H76" s="171"/>
    </row>
    <row r="77" spans="1:8" s="152" customFormat="1" ht="13.8">
      <c r="A77" s="178"/>
      <c r="B77" s="179"/>
      <c r="C77" s="179" t="s">
        <v>702</v>
      </c>
      <c r="D77" s="179"/>
      <c r="E77" s="180"/>
      <c r="F77" s="180"/>
      <c r="G77" s="180"/>
      <c r="H77" s="180"/>
    </row>
  </sheetData>
  <mergeCells count="2">
    <mergeCell ref="A1:H1"/>
    <mergeCell ref="A8:C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workbookViewId="0">
      <selection activeCell="A4" sqref="A4"/>
    </sheetView>
  </sheetViews>
  <sheetFormatPr defaultRowHeight="10.199999999999999"/>
  <cols>
    <col min="1" max="1" width="4.109375" style="196" customWidth="1"/>
    <col min="2" max="2" width="6.6640625" style="197" customWidth="1"/>
    <col min="3" max="3" width="35.6640625" style="198" customWidth="1"/>
    <col min="4" max="4" width="6.6640625" style="199" customWidth="1"/>
    <col min="5" max="5" width="5.33203125" style="200" customWidth="1"/>
    <col min="6" max="9" width="6.6640625" style="201" customWidth="1"/>
    <col min="10" max="256" width="9.109375" style="186"/>
    <col min="257" max="257" width="4.109375" style="186" customWidth="1"/>
    <col min="258" max="258" width="6.6640625" style="186" customWidth="1"/>
    <col min="259" max="259" width="35.6640625" style="186" customWidth="1"/>
    <col min="260" max="260" width="6.6640625" style="186" customWidth="1"/>
    <col min="261" max="261" width="5.33203125" style="186" customWidth="1"/>
    <col min="262" max="265" width="6.6640625" style="186" customWidth="1"/>
    <col min="266" max="512" width="9.109375" style="186"/>
    <col min="513" max="513" width="4.109375" style="186" customWidth="1"/>
    <col min="514" max="514" width="6.6640625" style="186" customWidth="1"/>
    <col min="515" max="515" width="35.6640625" style="186" customWidth="1"/>
    <col min="516" max="516" width="6.6640625" style="186" customWidth="1"/>
    <col min="517" max="517" width="5.33203125" style="186" customWidth="1"/>
    <col min="518" max="521" width="6.6640625" style="186" customWidth="1"/>
    <col min="522" max="768" width="9.109375" style="186"/>
    <col min="769" max="769" width="4.109375" style="186" customWidth="1"/>
    <col min="770" max="770" width="6.6640625" style="186" customWidth="1"/>
    <col min="771" max="771" width="35.6640625" style="186" customWidth="1"/>
    <col min="772" max="772" width="6.6640625" style="186" customWidth="1"/>
    <col min="773" max="773" width="5.33203125" style="186" customWidth="1"/>
    <col min="774" max="777" width="6.6640625" style="186" customWidth="1"/>
    <col min="778" max="1024" width="9.109375" style="186"/>
    <col min="1025" max="1025" width="4.109375" style="186" customWidth="1"/>
    <col min="1026" max="1026" width="6.6640625" style="186" customWidth="1"/>
    <col min="1027" max="1027" width="35.6640625" style="186" customWidth="1"/>
    <col min="1028" max="1028" width="6.6640625" style="186" customWidth="1"/>
    <col min="1029" max="1029" width="5.33203125" style="186" customWidth="1"/>
    <col min="1030" max="1033" width="6.6640625" style="186" customWidth="1"/>
    <col min="1034" max="1280" width="9.109375" style="186"/>
    <col min="1281" max="1281" width="4.109375" style="186" customWidth="1"/>
    <col min="1282" max="1282" width="6.6640625" style="186" customWidth="1"/>
    <col min="1283" max="1283" width="35.6640625" style="186" customWidth="1"/>
    <col min="1284" max="1284" width="6.6640625" style="186" customWidth="1"/>
    <col min="1285" max="1285" width="5.33203125" style="186" customWidth="1"/>
    <col min="1286" max="1289" width="6.6640625" style="186" customWidth="1"/>
    <col min="1290" max="1536" width="9.109375" style="186"/>
    <col min="1537" max="1537" width="4.109375" style="186" customWidth="1"/>
    <col min="1538" max="1538" width="6.6640625" style="186" customWidth="1"/>
    <col min="1539" max="1539" width="35.6640625" style="186" customWidth="1"/>
    <col min="1540" max="1540" width="6.6640625" style="186" customWidth="1"/>
    <col min="1541" max="1541" width="5.33203125" style="186" customWidth="1"/>
    <col min="1542" max="1545" width="6.6640625" style="186" customWidth="1"/>
    <col min="1546" max="1792" width="9.109375" style="186"/>
    <col min="1793" max="1793" width="4.109375" style="186" customWidth="1"/>
    <col min="1794" max="1794" width="6.6640625" style="186" customWidth="1"/>
    <col min="1795" max="1795" width="35.6640625" style="186" customWidth="1"/>
    <col min="1796" max="1796" width="6.6640625" style="186" customWidth="1"/>
    <col min="1797" max="1797" width="5.33203125" style="186" customWidth="1"/>
    <col min="1798" max="1801" width="6.6640625" style="186" customWidth="1"/>
    <col min="1802" max="2048" width="9.109375" style="186"/>
    <col min="2049" max="2049" width="4.109375" style="186" customWidth="1"/>
    <col min="2050" max="2050" width="6.6640625" style="186" customWidth="1"/>
    <col min="2051" max="2051" width="35.6640625" style="186" customWidth="1"/>
    <col min="2052" max="2052" width="6.6640625" style="186" customWidth="1"/>
    <col min="2053" max="2053" width="5.33203125" style="186" customWidth="1"/>
    <col min="2054" max="2057" width="6.6640625" style="186" customWidth="1"/>
    <col min="2058" max="2304" width="9.109375" style="186"/>
    <col min="2305" max="2305" width="4.109375" style="186" customWidth="1"/>
    <col min="2306" max="2306" width="6.6640625" style="186" customWidth="1"/>
    <col min="2307" max="2307" width="35.6640625" style="186" customWidth="1"/>
    <col min="2308" max="2308" width="6.6640625" style="186" customWidth="1"/>
    <col min="2309" max="2309" width="5.33203125" style="186" customWidth="1"/>
    <col min="2310" max="2313" width="6.6640625" style="186" customWidth="1"/>
    <col min="2314" max="2560" width="9.109375" style="186"/>
    <col min="2561" max="2561" width="4.109375" style="186" customWidth="1"/>
    <col min="2562" max="2562" width="6.6640625" style="186" customWidth="1"/>
    <col min="2563" max="2563" width="35.6640625" style="186" customWidth="1"/>
    <col min="2564" max="2564" width="6.6640625" style="186" customWidth="1"/>
    <col min="2565" max="2565" width="5.33203125" style="186" customWidth="1"/>
    <col min="2566" max="2569" width="6.6640625" style="186" customWidth="1"/>
    <col min="2570" max="2816" width="9.109375" style="186"/>
    <col min="2817" max="2817" width="4.109375" style="186" customWidth="1"/>
    <col min="2818" max="2818" width="6.6640625" style="186" customWidth="1"/>
    <col min="2819" max="2819" width="35.6640625" style="186" customWidth="1"/>
    <col min="2820" max="2820" width="6.6640625" style="186" customWidth="1"/>
    <col min="2821" max="2821" width="5.33203125" style="186" customWidth="1"/>
    <col min="2822" max="2825" width="6.6640625" style="186" customWidth="1"/>
    <col min="2826" max="3072" width="9.109375" style="186"/>
    <col min="3073" max="3073" width="4.109375" style="186" customWidth="1"/>
    <col min="3074" max="3074" width="6.6640625" style="186" customWidth="1"/>
    <col min="3075" max="3075" width="35.6640625" style="186" customWidth="1"/>
    <col min="3076" max="3076" width="6.6640625" style="186" customWidth="1"/>
    <col min="3077" max="3077" width="5.33203125" style="186" customWidth="1"/>
    <col min="3078" max="3081" width="6.6640625" style="186" customWidth="1"/>
    <col min="3082" max="3328" width="9.109375" style="186"/>
    <col min="3329" max="3329" width="4.109375" style="186" customWidth="1"/>
    <col min="3330" max="3330" width="6.6640625" style="186" customWidth="1"/>
    <col min="3331" max="3331" width="35.6640625" style="186" customWidth="1"/>
    <col min="3332" max="3332" width="6.6640625" style="186" customWidth="1"/>
    <col min="3333" max="3333" width="5.33203125" style="186" customWidth="1"/>
    <col min="3334" max="3337" width="6.6640625" style="186" customWidth="1"/>
    <col min="3338" max="3584" width="9.109375" style="186"/>
    <col min="3585" max="3585" width="4.109375" style="186" customWidth="1"/>
    <col min="3586" max="3586" width="6.6640625" style="186" customWidth="1"/>
    <col min="3587" max="3587" width="35.6640625" style="186" customWidth="1"/>
    <col min="3588" max="3588" width="6.6640625" style="186" customWidth="1"/>
    <col min="3589" max="3589" width="5.33203125" style="186" customWidth="1"/>
    <col min="3590" max="3593" width="6.6640625" style="186" customWidth="1"/>
    <col min="3594" max="3840" width="9.109375" style="186"/>
    <col min="3841" max="3841" width="4.109375" style="186" customWidth="1"/>
    <col min="3842" max="3842" width="6.6640625" style="186" customWidth="1"/>
    <col min="3843" max="3843" width="35.6640625" style="186" customWidth="1"/>
    <col min="3844" max="3844" width="6.6640625" style="186" customWidth="1"/>
    <col min="3845" max="3845" width="5.33203125" style="186" customWidth="1"/>
    <col min="3846" max="3849" width="6.6640625" style="186" customWidth="1"/>
    <col min="3850" max="4096" width="9.109375" style="186"/>
    <col min="4097" max="4097" width="4.109375" style="186" customWidth="1"/>
    <col min="4098" max="4098" width="6.6640625" style="186" customWidth="1"/>
    <col min="4099" max="4099" width="35.6640625" style="186" customWidth="1"/>
    <col min="4100" max="4100" width="6.6640625" style="186" customWidth="1"/>
    <col min="4101" max="4101" width="5.33203125" style="186" customWidth="1"/>
    <col min="4102" max="4105" width="6.6640625" style="186" customWidth="1"/>
    <col min="4106" max="4352" width="9.109375" style="186"/>
    <col min="4353" max="4353" width="4.109375" style="186" customWidth="1"/>
    <col min="4354" max="4354" width="6.6640625" style="186" customWidth="1"/>
    <col min="4355" max="4355" width="35.6640625" style="186" customWidth="1"/>
    <col min="4356" max="4356" width="6.6640625" style="186" customWidth="1"/>
    <col min="4357" max="4357" width="5.33203125" style="186" customWidth="1"/>
    <col min="4358" max="4361" width="6.6640625" style="186" customWidth="1"/>
    <col min="4362" max="4608" width="9.109375" style="186"/>
    <col min="4609" max="4609" width="4.109375" style="186" customWidth="1"/>
    <col min="4610" max="4610" width="6.6640625" style="186" customWidth="1"/>
    <col min="4611" max="4611" width="35.6640625" style="186" customWidth="1"/>
    <col min="4612" max="4612" width="6.6640625" style="186" customWidth="1"/>
    <col min="4613" max="4613" width="5.33203125" style="186" customWidth="1"/>
    <col min="4614" max="4617" width="6.6640625" style="186" customWidth="1"/>
    <col min="4618" max="4864" width="9.109375" style="186"/>
    <col min="4865" max="4865" width="4.109375" style="186" customWidth="1"/>
    <col min="4866" max="4866" width="6.6640625" style="186" customWidth="1"/>
    <col min="4867" max="4867" width="35.6640625" style="186" customWidth="1"/>
    <col min="4868" max="4868" width="6.6640625" style="186" customWidth="1"/>
    <col min="4869" max="4869" width="5.33203125" style="186" customWidth="1"/>
    <col min="4870" max="4873" width="6.6640625" style="186" customWidth="1"/>
    <col min="4874" max="5120" width="9.109375" style="186"/>
    <col min="5121" max="5121" width="4.109375" style="186" customWidth="1"/>
    <col min="5122" max="5122" width="6.6640625" style="186" customWidth="1"/>
    <col min="5123" max="5123" width="35.6640625" style="186" customWidth="1"/>
    <col min="5124" max="5124" width="6.6640625" style="186" customWidth="1"/>
    <col min="5125" max="5125" width="5.33203125" style="186" customWidth="1"/>
    <col min="5126" max="5129" width="6.6640625" style="186" customWidth="1"/>
    <col min="5130" max="5376" width="9.109375" style="186"/>
    <col min="5377" max="5377" width="4.109375" style="186" customWidth="1"/>
    <col min="5378" max="5378" width="6.6640625" style="186" customWidth="1"/>
    <col min="5379" max="5379" width="35.6640625" style="186" customWidth="1"/>
    <col min="5380" max="5380" width="6.6640625" style="186" customWidth="1"/>
    <col min="5381" max="5381" width="5.33203125" style="186" customWidth="1"/>
    <col min="5382" max="5385" width="6.6640625" style="186" customWidth="1"/>
    <col min="5386" max="5632" width="9.109375" style="186"/>
    <col min="5633" max="5633" width="4.109375" style="186" customWidth="1"/>
    <col min="5634" max="5634" width="6.6640625" style="186" customWidth="1"/>
    <col min="5635" max="5635" width="35.6640625" style="186" customWidth="1"/>
    <col min="5636" max="5636" width="6.6640625" style="186" customWidth="1"/>
    <col min="5637" max="5637" width="5.33203125" style="186" customWidth="1"/>
    <col min="5638" max="5641" width="6.6640625" style="186" customWidth="1"/>
    <col min="5642" max="5888" width="9.109375" style="186"/>
    <col min="5889" max="5889" width="4.109375" style="186" customWidth="1"/>
    <col min="5890" max="5890" width="6.6640625" style="186" customWidth="1"/>
    <col min="5891" max="5891" width="35.6640625" style="186" customWidth="1"/>
    <col min="5892" max="5892" width="6.6640625" style="186" customWidth="1"/>
    <col min="5893" max="5893" width="5.33203125" style="186" customWidth="1"/>
    <col min="5894" max="5897" width="6.6640625" style="186" customWidth="1"/>
    <col min="5898" max="6144" width="9.109375" style="186"/>
    <col min="6145" max="6145" width="4.109375" style="186" customWidth="1"/>
    <col min="6146" max="6146" width="6.6640625" style="186" customWidth="1"/>
    <col min="6147" max="6147" width="35.6640625" style="186" customWidth="1"/>
    <col min="6148" max="6148" width="6.6640625" style="186" customWidth="1"/>
    <col min="6149" max="6149" width="5.33203125" style="186" customWidth="1"/>
    <col min="6150" max="6153" width="6.6640625" style="186" customWidth="1"/>
    <col min="6154" max="6400" width="9.109375" style="186"/>
    <col min="6401" max="6401" width="4.109375" style="186" customWidth="1"/>
    <col min="6402" max="6402" width="6.6640625" style="186" customWidth="1"/>
    <col min="6403" max="6403" width="35.6640625" style="186" customWidth="1"/>
    <col min="6404" max="6404" width="6.6640625" style="186" customWidth="1"/>
    <col min="6405" max="6405" width="5.33203125" style="186" customWidth="1"/>
    <col min="6406" max="6409" width="6.6640625" style="186" customWidth="1"/>
    <col min="6410" max="6656" width="9.109375" style="186"/>
    <col min="6657" max="6657" width="4.109375" style="186" customWidth="1"/>
    <col min="6658" max="6658" width="6.6640625" style="186" customWidth="1"/>
    <col min="6659" max="6659" width="35.6640625" style="186" customWidth="1"/>
    <col min="6660" max="6660" width="6.6640625" style="186" customWidth="1"/>
    <col min="6661" max="6661" width="5.33203125" style="186" customWidth="1"/>
    <col min="6662" max="6665" width="6.6640625" style="186" customWidth="1"/>
    <col min="6666" max="6912" width="9.109375" style="186"/>
    <col min="6913" max="6913" width="4.109375" style="186" customWidth="1"/>
    <col min="6914" max="6914" width="6.6640625" style="186" customWidth="1"/>
    <col min="6915" max="6915" width="35.6640625" style="186" customWidth="1"/>
    <col min="6916" max="6916" width="6.6640625" style="186" customWidth="1"/>
    <col min="6917" max="6917" width="5.33203125" style="186" customWidth="1"/>
    <col min="6918" max="6921" width="6.6640625" style="186" customWidth="1"/>
    <col min="6922" max="7168" width="9.109375" style="186"/>
    <col min="7169" max="7169" width="4.109375" style="186" customWidth="1"/>
    <col min="7170" max="7170" width="6.6640625" style="186" customWidth="1"/>
    <col min="7171" max="7171" width="35.6640625" style="186" customWidth="1"/>
    <col min="7172" max="7172" width="6.6640625" style="186" customWidth="1"/>
    <col min="7173" max="7173" width="5.33203125" style="186" customWidth="1"/>
    <col min="7174" max="7177" width="6.6640625" style="186" customWidth="1"/>
    <col min="7178" max="7424" width="9.109375" style="186"/>
    <col min="7425" max="7425" width="4.109375" style="186" customWidth="1"/>
    <col min="7426" max="7426" width="6.6640625" style="186" customWidth="1"/>
    <col min="7427" max="7427" width="35.6640625" style="186" customWidth="1"/>
    <col min="7428" max="7428" width="6.6640625" style="186" customWidth="1"/>
    <col min="7429" max="7429" width="5.33203125" style="186" customWidth="1"/>
    <col min="7430" max="7433" width="6.6640625" style="186" customWidth="1"/>
    <col min="7434" max="7680" width="9.109375" style="186"/>
    <col min="7681" max="7681" width="4.109375" style="186" customWidth="1"/>
    <col min="7682" max="7682" width="6.6640625" style="186" customWidth="1"/>
    <col min="7683" max="7683" width="35.6640625" style="186" customWidth="1"/>
    <col min="7684" max="7684" width="6.6640625" style="186" customWidth="1"/>
    <col min="7685" max="7685" width="5.33203125" style="186" customWidth="1"/>
    <col min="7686" max="7689" width="6.6640625" style="186" customWidth="1"/>
    <col min="7690" max="7936" width="9.109375" style="186"/>
    <col min="7937" max="7937" width="4.109375" style="186" customWidth="1"/>
    <col min="7938" max="7938" width="6.6640625" style="186" customWidth="1"/>
    <col min="7939" max="7939" width="35.6640625" style="186" customWidth="1"/>
    <col min="7940" max="7940" width="6.6640625" style="186" customWidth="1"/>
    <col min="7941" max="7941" width="5.33203125" style="186" customWidth="1"/>
    <col min="7942" max="7945" width="6.6640625" style="186" customWidth="1"/>
    <col min="7946" max="8192" width="9.109375" style="186"/>
    <col min="8193" max="8193" width="4.109375" style="186" customWidth="1"/>
    <col min="8194" max="8194" width="6.6640625" style="186" customWidth="1"/>
    <col min="8195" max="8195" width="35.6640625" style="186" customWidth="1"/>
    <col min="8196" max="8196" width="6.6640625" style="186" customWidth="1"/>
    <col min="8197" max="8197" width="5.33203125" style="186" customWidth="1"/>
    <col min="8198" max="8201" width="6.6640625" style="186" customWidth="1"/>
    <col min="8202" max="8448" width="9.109375" style="186"/>
    <col min="8449" max="8449" width="4.109375" style="186" customWidth="1"/>
    <col min="8450" max="8450" width="6.6640625" style="186" customWidth="1"/>
    <col min="8451" max="8451" width="35.6640625" style="186" customWidth="1"/>
    <col min="8452" max="8452" width="6.6640625" style="186" customWidth="1"/>
    <col min="8453" max="8453" width="5.33203125" style="186" customWidth="1"/>
    <col min="8454" max="8457" width="6.6640625" style="186" customWidth="1"/>
    <col min="8458" max="8704" width="9.109375" style="186"/>
    <col min="8705" max="8705" width="4.109375" style="186" customWidth="1"/>
    <col min="8706" max="8706" width="6.6640625" style="186" customWidth="1"/>
    <col min="8707" max="8707" width="35.6640625" style="186" customWidth="1"/>
    <col min="8708" max="8708" width="6.6640625" style="186" customWidth="1"/>
    <col min="8709" max="8709" width="5.33203125" style="186" customWidth="1"/>
    <col min="8710" max="8713" width="6.6640625" style="186" customWidth="1"/>
    <col min="8714" max="8960" width="9.109375" style="186"/>
    <col min="8961" max="8961" width="4.109375" style="186" customWidth="1"/>
    <col min="8962" max="8962" width="6.6640625" style="186" customWidth="1"/>
    <col min="8963" max="8963" width="35.6640625" style="186" customWidth="1"/>
    <col min="8964" max="8964" width="6.6640625" style="186" customWidth="1"/>
    <col min="8965" max="8965" width="5.33203125" style="186" customWidth="1"/>
    <col min="8966" max="8969" width="6.6640625" style="186" customWidth="1"/>
    <col min="8970" max="9216" width="9.109375" style="186"/>
    <col min="9217" max="9217" width="4.109375" style="186" customWidth="1"/>
    <col min="9218" max="9218" width="6.6640625" style="186" customWidth="1"/>
    <col min="9219" max="9219" width="35.6640625" style="186" customWidth="1"/>
    <col min="9220" max="9220" width="6.6640625" style="186" customWidth="1"/>
    <col min="9221" max="9221" width="5.33203125" style="186" customWidth="1"/>
    <col min="9222" max="9225" width="6.6640625" style="186" customWidth="1"/>
    <col min="9226" max="9472" width="9.109375" style="186"/>
    <col min="9473" max="9473" width="4.109375" style="186" customWidth="1"/>
    <col min="9474" max="9474" width="6.6640625" style="186" customWidth="1"/>
    <col min="9475" max="9475" width="35.6640625" style="186" customWidth="1"/>
    <col min="9476" max="9476" width="6.6640625" style="186" customWidth="1"/>
    <col min="9477" max="9477" width="5.33203125" style="186" customWidth="1"/>
    <col min="9478" max="9481" width="6.6640625" style="186" customWidth="1"/>
    <col min="9482" max="9728" width="9.109375" style="186"/>
    <col min="9729" max="9729" width="4.109375" style="186" customWidth="1"/>
    <col min="9730" max="9730" width="6.6640625" style="186" customWidth="1"/>
    <col min="9731" max="9731" width="35.6640625" style="186" customWidth="1"/>
    <col min="9732" max="9732" width="6.6640625" style="186" customWidth="1"/>
    <col min="9733" max="9733" width="5.33203125" style="186" customWidth="1"/>
    <col min="9734" max="9737" width="6.6640625" style="186" customWidth="1"/>
    <col min="9738" max="9984" width="9.109375" style="186"/>
    <col min="9985" max="9985" width="4.109375" style="186" customWidth="1"/>
    <col min="9986" max="9986" width="6.6640625" style="186" customWidth="1"/>
    <col min="9987" max="9987" width="35.6640625" style="186" customWidth="1"/>
    <col min="9988" max="9988" width="6.6640625" style="186" customWidth="1"/>
    <col min="9989" max="9989" width="5.33203125" style="186" customWidth="1"/>
    <col min="9990" max="9993" width="6.6640625" style="186" customWidth="1"/>
    <col min="9994" max="10240" width="9.109375" style="186"/>
    <col min="10241" max="10241" width="4.109375" style="186" customWidth="1"/>
    <col min="10242" max="10242" width="6.6640625" style="186" customWidth="1"/>
    <col min="10243" max="10243" width="35.6640625" style="186" customWidth="1"/>
    <col min="10244" max="10244" width="6.6640625" style="186" customWidth="1"/>
    <col min="10245" max="10245" width="5.33203125" style="186" customWidth="1"/>
    <col min="10246" max="10249" width="6.6640625" style="186" customWidth="1"/>
    <col min="10250" max="10496" width="9.109375" style="186"/>
    <col min="10497" max="10497" width="4.109375" style="186" customWidth="1"/>
    <col min="10498" max="10498" width="6.6640625" style="186" customWidth="1"/>
    <col min="10499" max="10499" width="35.6640625" style="186" customWidth="1"/>
    <col min="10500" max="10500" width="6.6640625" style="186" customWidth="1"/>
    <col min="10501" max="10501" width="5.33203125" style="186" customWidth="1"/>
    <col min="10502" max="10505" width="6.6640625" style="186" customWidth="1"/>
    <col min="10506" max="10752" width="9.109375" style="186"/>
    <col min="10753" max="10753" width="4.109375" style="186" customWidth="1"/>
    <col min="10754" max="10754" width="6.6640625" style="186" customWidth="1"/>
    <col min="10755" max="10755" width="35.6640625" style="186" customWidth="1"/>
    <col min="10756" max="10756" width="6.6640625" style="186" customWidth="1"/>
    <col min="10757" max="10757" width="5.33203125" style="186" customWidth="1"/>
    <col min="10758" max="10761" width="6.6640625" style="186" customWidth="1"/>
    <col min="10762" max="11008" width="9.109375" style="186"/>
    <col min="11009" max="11009" width="4.109375" style="186" customWidth="1"/>
    <col min="11010" max="11010" width="6.6640625" style="186" customWidth="1"/>
    <col min="11011" max="11011" width="35.6640625" style="186" customWidth="1"/>
    <col min="11012" max="11012" width="6.6640625" style="186" customWidth="1"/>
    <col min="11013" max="11013" width="5.33203125" style="186" customWidth="1"/>
    <col min="11014" max="11017" width="6.6640625" style="186" customWidth="1"/>
    <col min="11018" max="11264" width="9.109375" style="186"/>
    <col min="11265" max="11265" width="4.109375" style="186" customWidth="1"/>
    <col min="11266" max="11266" width="6.6640625" style="186" customWidth="1"/>
    <col min="11267" max="11267" width="35.6640625" style="186" customWidth="1"/>
    <col min="11268" max="11268" width="6.6640625" style="186" customWidth="1"/>
    <col min="11269" max="11269" width="5.33203125" style="186" customWidth="1"/>
    <col min="11270" max="11273" width="6.6640625" style="186" customWidth="1"/>
    <col min="11274" max="11520" width="9.109375" style="186"/>
    <col min="11521" max="11521" width="4.109375" style="186" customWidth="1"/>
    <col min="11522" max="11522" width="6.6640625" style="186" customWidth="1"/>
    <col min="11523" max="11523" width="35.6640625" style="186" customWidth="1"/>
    <col min="11524" max="11524" width="6.6640625" style="186" customWidth="1"/>
    <col min="11525" max="11525" width="5.33203125" style="186" customWidth="1"/>
    <col min="11526" max="11529" width="6.6640625" style="186" customWidth="1"/>
    <col min="11530" max="11776" width="9.109375" style="186"/>
    <col min="11777" max="11777" width="4.109375" style="186" customWidth="1"/>
    <col min="11778" max="11778" width="6.6640625" style="186" customWidth="1"/>
    <col min="11779" max="11779" width="35.6640625" style="186" customWidth="1"/>
    <col min="11780" max="11780" width="6.6640625" style="186" customWidth="1"/>
    <col min="11781" max="11781" width="5.33203125" style="186" customWidth="1"/>
    <col min="11782" max="11785" width="6.6640625" style="186" customWidth="1"/>
    <col min="11786" max="12032" width="9.109375" style="186"/>
    <col min="12033" max="12033" width="4.109375" style="186" customWidth="1"/>
    <col min="12034" max="12034" width="6.6640625" style="186" customWidth="1"/>
    <col min="12035" max="12035" width="35.6640625" style="186" customWidth="1"/>
    <col min="12036" max="12036" width="6.6640625" style="186" customWidth="1"/>
    <col min="12037" max="12037" width="5.33203125" style="186" customWidth="1"/>
    <col min="12038" max="12041" width="6.6640625" style="186" customWidth="1"/>
    <col min="12042" max="12288" width="9.109375" style="186"/>
    <col min="12289" max="12289" width="4.109375" style="186" customWidth="1"/>
    <col min="12290" max="12290" width="6.6640625" style="186" customWidth="1"/>
    <col min="12291" max="12291" width="35.6640625" style="186" customWidth="1"/>
    <col min="12292" max="12292" width="6.6640625" style="186" customWidth="1"/>
    <col min="12293" max="12293" width="5.33203125" style="186" customWidth="1"/>
    <col min="12294" max="12297" width="6.6640625" style="186" customWidth="1"/>
    <col min="12298" max="12544" width="9.109375" style="186"/>
    <col min="12545" max="12545" width="4.109375" style="186" customWidth="1"/>
    <col min="12546" max="12546" width="6.6640625" style="186" customWidth="1"/>
    <col min="12547" max="12547" width="35.6640625" style="186" customWidth="1"/>
    <col min="12548" max="12548" width="6.6640625" style="186" customWidth="1"/>
    <col min="12549" max="12549" width="5.33203125" style="186" customWidth="1"/>
    <col min="12550" max="12553" width="6.6640625" style="186" customWidth="1"/>
    <col min="12554" max="12800" width="9.109375" style="186"/>
    <col min="12801" max="12801" width="4.109375" style="186" customWidth="1"/>
    <col min="12802" max="12802" width="6.6640625" style="186" customWidth="1"/>
    <col min="12803" max="12803" width="35.6640625" style="186" customWidth="1"/>
    <col min="12804" max="12804" width="6.6640625" style="186" customWidth="1"/>
    <col min="12805" max="12805" width="5.33203125" style="186" customWidth="1"/>
    <col min="12806" max="12809" width="6.6640625" style="186" customWidth="1"/>
    <col min="12810" max="13056" width="9.109375" style="186"/>
    <col min="13057" max="13057" width="4.109375" style="186" customWidth="1"/>
    <col min="13058" max="13058" width="6.6640625" style="186" customWidth="1"/>
    <col min="13059" max="13059" width="35.6640625" style="186" customWidth="1"/>
    <col min="13060" max="13060" width="6.6640625" style="186" customWidth="1"/>
    <col min="13061" max="13061" width="5.33203125" style="186" customWidth="1"/>
    <col min="13062" max="13065" width="6.6640625" style="186" customWidth="1"/>
    <col min="13066" max="13312" width="9.109375" style="186"/>
    <col min="13313" max="13313" width="4.109375" style="186" customWidth="1"/>
    <col min="13314" max="13314" width="6.6640625" style="186" customWidth="1"/>
    <col min="13315" max="13315" width="35.6640625" style="186" customWidth="1"/>
    <col min="13316" max="13316" width="6.6640625" style="186" customWidth="1"/>
    <col min="13317" max="13317" width="5.33203125" style="186" customWidth="1"/>
    <col min="13318" max="13321" width="6.6640625" style="186" customWidth="1"/>
    <col min="13322" max="13568" width="9.109375" style="186"/>
    <col min="13569" max="13569" width="4.109375" style="186" customWidth="1"/>
    <col min="13570" max="13570" width="6.6640625" style="186" customWidth="1"/>
    <col min="13571" max="13571" width="35.6640625" style="186" customWidth="1"/>
    <col min="13572" max="13572" width="6.6640625" style="186" customWidth="1"/>
    <col min="13573" max="13573" width="5.33203125" style="186" customWidth="1"/>
    <col min="13574" max="13577" width="6.6640625" style="186" customWidth="1"/>
    <col min="13578" max="13824" width="9.109375" style="186"/>
    <col min="13825" max="13825" width="4.109375" style="186" customWidth="1"/>
    <col min="13826" max="13826" width="6.6640625" style="186" customWidth="1"/>
    <col min="13827" max="13827" width="35.6640625" style="186" customWidth="1"/>
    <col min="13828" max="13828" width="6.6640625" style="186" customWidth="1"/>
    <col min="13829" max="13829" width="5.33203125" style="186" customWidth="1"/>
    <col min="13830" max="13833" width="6.6640625" style="186" customWidth="1"/>
    <col min="13834" max="14080" width="9.109375" style="186"/>
    <col min="14081" max="14081" width="4.109375" style="186" customWidth="1"/>
    <col min="14082" max="14082" width="6.6640625" style="186" customWidth="1"/>
    <col min="14083" max="14083" width="35.6640625" style="186" customWidth="1"/>
    <col min="14084" max="14084" width="6.6640625" style="186" customWidth="1"/>
    <col min="14085" max="14085" width="5.33203125" style="186" customWidth="1"/>
    <col min="14086" max="14089" width="6.6640625" style="186" customWidth="1"/>
    <col min="14090" max="14336" width="9.109375" style="186"/>
    <col min="14337" max="14337" width="4.109375" style="186" customWidth="1"/>
    <col min="14338" max="14338" width="6.6640625" style="186" customWidth="1"/>
    <col min="14339" max="14339" width="35.6640625" style="186" customWidth="1"/>
    <col min="14340" max="14340" width="6.6640625" style="186" customWidth="1"/>
    <col min="14341" max="14341" width="5.33203125" style="186" customWidth="1"/>
    <col min="14342" max="14345" width="6.6640625" style="186" customWidth="1"/>
    <col min="14346" max="14592" width="9.109375" style="186"/>
    <col min="14593" max="14593" width="4.109375" style="186" customWidth="1"/>
    <col min="14594" max="14594" width="6.6640625" style="186" customWidth="1"/>
    <col min="14595" max="14595" width="35.6640625" style="186" customWidth="1"/>
    <col min="14596" max="14596" width="6.6640625" style="186" customWidth="1"/>
    <col min="14597" max="14597" width="5.33203125" style="186" customWidth="1"/>
    <col min="14598" max="14601" width="6.6640625" style="186" customWidth="1"/>
    <col min="14602" max="14848" width="9.109375" style="186"/>
    <col min="14849" max="14849" width="4.109375" style="186" customWidth="1"/>
    <col min="14850" max="14850" width="6.6640625" style="186" customWidth="1"/>
    <col min="14851" max="14851" width="35.6640625" style="186" customWidth="1"/>
    <col min="14852" max="14852" width="6.6640625" style="186" customWidth="1"/>
    <col min="14853" max="14853" width="5.33203125" style="186" customWidth="1"/>
    <col min="14854" max="14857" width="6.6640625" style="186" customWidth="1"/>
    <col min="14858" max="15104" width="9.109375" style="186"/>
    <col min="15105" max="15105" width="4.109375" style="186" customWidth="1"/>
    <col min="15106" max="15106" width="6.6640625" style="186" customWidth="1"/>
    <col min="15107" max="15107" width="35.6640625" style="186" customWidth="1"/>
    <col min="15108" max="15108" width="6.6640625" style="186" customWidth="1"/>
    <col min="15109" max="15109" width="5.33203125" style="186" customWidth="1"/>
    <col min="15110" max="15113" width="6.6640625" style="186" customWidth="1"/>
    <col min="15114" max="15360" width="9.109375" style="186"/>
    <col min="15361" max="15361" width="4.109375" style="186" customWidth="1"/>
    <col min="15362" max="15362" width="6.6640625" style="186" customWidth="1"/>
    <col min="15363" max="15363" width="35.6640625" style="186" customWidth="1"/>
    <col min="15364" max="15364" width="6.6640625" style="186" customWidth="1"/>
    <col min="15365" max="15365" width="5.33203125" style="186" customWidth="1"/>
    <col min="15366" max="15369" width="6.6640625" style="186" customWidth="1"/>
    <col min="15370" max="15616" width="9.109375" style="186"/>
    <col min="15617" max="15617" width="4.109375" style="186" customWidth="1"/>
    <col min="15618" max="15618" width="6.6640625" style="186" customWidth="1"/>
    <col min="15619" max="15619" width="35.6640625" style="186" customWidth="1"/>
    <col min="15620" max="15620" width="6.6640625" style="186" customWidth="1"/>
    <col min="15621" max="15621" width="5.33203125" style="186" customWidth="1"/>
    <col min="15622" max="15625" width="6.6640625" style="186" customWidth="1"/>
    <col min="15626" max="15872" width="9.109375" style="186"/>
    <col min="15873" max="15873" width="4.109375" style="186" customWidth="1"/>
    <col min="15874" max="15874" width="6.6640625" style="186" customWidth="1"/>
    <col min="15875" max="15875" width="35.6640625" style="186" customWidth="1"/>
    <col min="15876" max="15876" width="6.6640625" style="186" customWidth="1"/>
    <col min="15877" max="15877" width="5.33203125" style="186" customWidth="1"/>
    <col min="15878" max="15881" width="6.6640625" style="186" customWidth="1"/>
    <col min="15882" max="16128" width="9.109375" style="186"/>
    <col min="16129" max="16129" width="4.109375" style="186" customWidth="1"/>
    <col min="16130" max="16130" width="6.6640625" style="186" customWidth="1"/>
    <col min="16131" max="16131" width="35.6640625" style="186" customWidth="1"/>
    <col min="16132" max="16132" width="6.6640625" style="186" customWidth="1"/>
    <col min="16133" max="16133" width="5.33203125" style="186" customWidth="1"/>
    <col min="16134" max="16137" width="6.6640625" style="186" customWidth="1"/>
    <col min="16138" max="16384" width="9.109375" style="186"/>
  </cols>
  <sheetData>
    <row r="1" spans="1:9">
      <c r="A1" s="185" t="s">
        <v>703</v>
      </c>
      <c r="B1" s="186"/>
      <c r="C1" s="186"/>
      <c r="D1" s="186"/>
      <c r="E1" s="186"/>
      <c r="F1" s="186"/>
      <c r="G1" s="186"/>
      <c r="H1" s="186"/>
      <c r="I1" s="186"/>
    </row>
    <row r="2" spans="1:9">
      <c r="A2" s="185" t="s">
        <v>704</v>
      </c>
      <c r="B2" s="186"/>
      <c r="C2" s="186"/>
      <c r="D2" s="186"/>
      <c r="E2" s="186"/>
      <c r="F2" s="186"/>
      <c r="G2" s="186"/>
      <c r="H2" s="186"/>
      <c r="I2" s="186"/>
    </row>
    <row r="3" spans="1:9">
      <c r="A3" s="185" t="s">
        <v>705</v>
      </c>
      <c r="B3" s="186"/>
      <c r="C3" s="186"/>
      <c r="D3" s="186"/>
      <c r="E3" s="186"/>
      <c r="F3" s="186"/>
      <c r="G3" s="186"/>
      <c r="H3" s="186"/>
      <c r="I3" s="186"/>
    </row>
    <row r="4" spans="1:9" ht="14.4" thickBot="1">
      <c r="A4" s="186"/>
      <c r="B4" s="187"/>
      <c r="C4" s="188" t="s">
        <v>11</v>
      </c>
      <c r="D4" s="189"/>
      <c r="E4" s="186"/>
      <c r="F4" s="190"/>
      <c r="G4" s="190"/>
      <c r="H4" s="190"/>
      <c r="I4" s="190"/>
    </row>
    <row r="5" spans="1:9" ht="10.8" thickTop="1">
      <c r="A5" s="191" t="s">
        <v>24</v>
      </c>
      <c r="B5" s="192" t="s">
        <v>26</v>
      </c>
      <c r="C5" s="192" t="s">
        <v>27</v>
      </c>
      <c r="D5" s="192" t="s">
        <v>28</v>
      </c>
      <c r="E5" s="192" t="s">
        <v>29</v>
      </c>
      <c r="F5" s="192" t="s">
        <v>30</v>
      </c>
      <c r="G5" s="192" t="s">
        <v>31</v>
      </c>
      <c r="H5" s="192" t="s">
        <v>32</v>
      </c>
      <c r="I5" s="192" t="s">
        <v>33</v>
      </c>
    </row>
    <row r="6" spans="1:9" ht="10.8" thickBot="1">
      <c r="A6" s="193" t="s">
        <v>50</v>
      </c>
      <c r="B6" s="194"/>
      <c r="C6" s="195" t="s">
        <v>52</v>
      </c>
      <c r="D6" s="195" t="s">
        <v>53</v>
      </c>
      <c r="E6" s="195" t="s">
        <v>54</v>
      </c>
      <c r="F6" s="195" t="s">
        <v>55</v>
      </c>
      <c r="G6" s="195" t="s">
        <v>56</v>
      </c>
      <c r="H6" s="195" t="s">
        <v>57</v>
      </c>
      <c r="I6" s="195"/>
    </row>
    <row r="7" spans="1:9" ht="10.8" thickTop="1"/>
    <row r="8" spans="1:9">
      <c r="A8" s="202"/>
      <c r="B8" s="203"/>
      <c r="C8" s="204" t="s">
        <v>706</v>
      </c>
      <c r="D8" s="205"/>
      <c r="E8" s="206"/>
      <c r="F8" s="207"/>
      <c r="G8" s="207"/>
      <c r="H8" s="207"/>
      <c r="I8" s="207"/>
    </row>
    <row r="9" spans="1:9" ht="20.399999999999999">
      <c r="A9" s="208">
        <v>1</v>
      </c>
      <c r="B9" s="203" t="s">
        <v>707</v>
      </c>
      <c r="C9" s="209" t="s">
        <v>708</v>
      </c>
      <c r="D9" s="205">
        <v>230</v>
      </c>
      <c r="E9" s="206" t="s">
        <v>709</v>
      </c>
      <c r="F9" s="207"/>
      <c r="G9" s="207"/>
      <c r="H9" s="207"/>
      <c r="I9" s="207"/>
    </row>
    <row r="10" spans="1:9">
      <c r="A10" s="208">
        <v>2</v>
      </c>
      <c r="B10" s="203" t="s">
        <v>710</v>
      </c>
      <c r="C10" s="209" t="s">
        <v>711</v>
      </c>
      <c r="D10" s="205">
        <v>32</v>
      </c>
      <c r="E10" s="206" t="s">
        <v>712</v>
      </c>
      <c r="F10" s="207"/>
      <c r="G10" s="207"/>
      <c r="H10" s="207"/>
      <c r="I10" s="207"/>
    </row>
    <row r="11" spans="1:9">
      <c r="A11" s="208">
        <v>3</v>
      </c>
      <c r="B11" s="203" t="s">
        <v>713</v>
      </c>
      <c r="C11" s="209" t="s">
        <v>714</v>
      </c>
      <c r="D11" s="205">
        <v>24</v>
      </c>
      <c r="E11" s="206" t="s">
        <v>715</v>
      </c>
      <c r="F11" s="207"/>
      <c r="G11" s="207"/>
      <c r="H11" s="207"/>
      <c r="I11" s="207"/>
    </row>
    <row r="12" spans="1:9">
      <c r="A12" s="208">
        <v>4</v>
      </c>
      <c r="B12" s="203" t="s">
        <v>716</v>
      </c>
      <c r="C12" s="209" t="s">
        <v>717</v>
      </c>
      <c r="D12" s="205">
        <v>120</v>
      </c>
      <c r="E12" s="206" t="s">
        <v>715</v>
      </c>
      <c r="F12" s="207"/>
      <c r="G12" s="207"/>
      <c r="H12" s="207"/>
      <c r="I12" s="207"/>
    </row>
    <row r="13" spans="1:9" ht="20.399999999999999">
      <c r="A13" s="208">
        <v>5</v>
      </c>
      <c r="B13" s="203" t="s">
        <v>718</v>
      </c>
      <c r="C13" s="209" t="s">
        <v>719</v>
      </c>
      <c r="D13" s="205">
        <v>10</v>
      </c>
      <c r="E13" s="206" t="s">
        <v>715</v>
      </c>
      <c r="F13" s="207"/>
      <c r="G13" s="207"/>
      <c r="H13" s="207"/>
      <c r="I13" s="207"/>
    </row>
    <row r="14" spans="1:9">
      <c r="A14" s="208">
        <v>6</v>
      </c>
      <c r="B14" s="203" t="s">
        <v>720</v>
      </c>
      <c r="C14" s="209" t="s">
        <v>721</v>
      </c>
      <c r="D14" s="205">
        <v>21</v>
      </c>
      <c r="E14" s="206" t="s">
        <v>715</v>
      </c>
      <c r="F14" s="207"/>
      <c r="G14" s="207"/>
      <c r="H14" s="207"/>
      <c r="I14" s="207"/>
    </row>
    <row r="15" spans="1:9">
      <c r="A15" s="208">
        <v>7</v>
      </c>
      <c r="B15" s="203" t="s">
        <v>722</v>
      </c>
      <c r="C15" s="209" t="s">
        <v>723</v>
      </c>
      <c r="D15" s="205">
        <v>20</v>
      </c>
      <c r="E15" s="206" t="s">
        <v>715</v>
      </c>
      <c r="F15" s="207"/>
      <c r="G15" s="207"/>
      <c r="H15" s="207"/>
      <c r="I15" s="207"/>
    </row>
    <row r="16" spans="1:9">
      <c r="A16" s="208">
        <v>8</v>
      </c>
      <c r="B16" s="203" t="s">
        <v>724</v>
      </c>
      <c r="C16" s="209" t="s">
        <v>725</v>
      </c>
      <c r="D16" s="205">
        <v>1</v>
      </c>
      <c r="E16" s="206" t="s">
        <v>715</v>
      </c>
      <c r="F16" s="207"/>
      <c r="G16" s="207"/>
      <c r="H16" s="207"/>
      <c r="I16" s="207"/>
    </row>
    <row r="17" spans="1:9">
      <c r="A17" s="208">
        <v>9</v>
      </c>
      <c r="B17" s="203" t="s">
        <v>726</v>
      </c>
      <c r="C17" s="209" t="s">
        <v>727</v>
      </c>
      <c r="D17" s="205">
        <v>68</v>
      </c>
      <c r="E17" s="206" t="s">
        <v>715</v>
      </c>
      <c r="F17" s="207"/>
      <c r="G17" s="207"/>
      <c r="H17" s="207"/>
      <c r="I17" s="207"/>
    </row>
    <row r="18" spans="1:9">
      <c r="A18" s="208">
        <v>10</v>
      </c>
      <c r="B18" s="203" t="s">
        <v>728</v>
      </c>
      <c r="C18" s="209" t="s">
        <v>729</v>
      </c>
      <c r="D18" s="205">
        <v>8</v>
      </c>
      <c r="E18" s="206" t="s">
        <v>715</v>
      </c>
      <c r="F18" s="207"/>
      <c r="G18" s="207"/>
      <c r="H18" s="207"/>
      <c r="I18" s="207"/>
    </row>
    <row r="19" spans="1:9">
      <c r="A19" s="208">
        <v>11</v>
      </c>
      <c r="B19" s="203" t="s">
        <v>730</v>
      </c>
      <c r="C19" s="209" t="s">
        <v>731</v>
      </c>
      <c r="D19" s="205">
        <v>8</v>
      </c>
      <c r="E19" s="206" t="s">
        <v>715</v>
      </c>
      <c r="F19" s="207"/>
      <c r="G19" s="207"/>
      <c r="H19" s="207"/>
      <c r="I19" s="207"/>
    </row>
    <row r="20" spans="1:9">
      <c r="A20" s="208">
        <v>12</v>
      </c>
      <c r="B20" s="203" t="s">
        <v>732</v>
      </c>
      <c r="C20" s="209" t="s">
        <v>733</v>
      </c>
      <c r="D20" s="205">
        <v>8</v>
      </c>
      <c r="E20" s="206" t="s">
        <v>715</v>
      </c>
      <c r="F20" s="207"/>
      <c r="G20" s="207"/>
      <c r="H20" s="207"/>
      <c r="I20" s="207"/>
    </row>
    <row r="21" spans="1:9">
      <c r="A21" s="208">
        <v>13</v>
      </c>
      <c r="B21" s="203" t="s">
        <v>734</v>
      </c>
      <c r="C21" s="209" t="s">
        <v>735</v>
      </c>
      <c r="D21" s="205">
        <v>8</v>
      </c>
      <c r="E21" s="206" t="s">
        <v>715</v>
      </c>
      <c r="F21" s="207"/>
      <c r="G21" s="207"/>
      <c r="H21" s="207"/>
      <c r="I21" s="207"/>
    </row>
    <row r="22" spans="1:9">
      <c r="A22" s="208">
        <v>14</v>
      </c>
      <c r="B22" s="203" t="s">
        <v>736</v>
      </c>
      <c r="C22" s="209" t="s">
        <v>737</v>
      </c>
      <c r="D22" s="205">
        <v>36</v>
      </c>
      <c r="E22" s="206" t="s">
        <v>715</v>
      </c>
      <c r="F22" s="207"/>
      <c r="G22" s="207"/>
      <c r="H22" s="207"/>
      <c r="I22" s="207"/>
    </row>
    <row r="23" spans="1:9">
      <c r="A23" s="208">
        <v>15</v>
      </c>
      <c r="B23" s="203" t="s">
        <v>738</v>
      </c>
      <c r="C23" s="209" t="s">
        <v>739</v>
      </c>
      <c r="D23" s="205">
        <v>8</v>
      </c>
      <c r="E23" s="206" t="s">
        <v>715</v>
      </c>
      <c r="F23" s="207"/>
      <c r="G23" s="207"/>
      <c r="H23" s="207"/>
      <c r="I23" s="207"/>
    </row>
    <row r="24" spans="1:9">
      <c r="A24" s="208">
        <v>16</v>
      </c>
      <c r="B24" s="203" t="s">
        <v>740</v>
      </c>
      <c r="C24" s="209" t="s">
        <v>741</v>
      </c>
      <c r="D24" s="205">
        <v>8</v>
      </c>
      <c r="E24" s="206" t="s">
        <v>715</v>
      </c>
      <c r="F24" s="207"/>
      <c r="G24" s="207"/>
      <c r="H24" s="207"/>
      <c r="I24" s="207"/>
    </row>
    <row r="25" spans="1:9">
      <c r="A25" s="208">
        <v>17</v>
      </c>
      <c r="B25" s="203" t="s">
        <v>742</v>
      </c>
      <c r="C25" s="209" t="s">
        <v>743</v>
      </c>
      <c r="D25" s="205">
        <v>16</v>
      </c>
      <c r="E25" s="206" t="s">
        <v>715</v>
      </c>
      <c r="F25" s="207"/>
      <c r="G25" s="207"/>
      <c r="H25" s="207"/>
      <c r="I25" s="207"/>
    </row>
    <row r="26" spans="1:9">
      <c r="A26" s="208">
        <v>18</v>
      </c>
      <c r="B26" s="203" t="s">
        <v>744</v>
      </c>
      <c r="C26" s="209" t="s">
        <v>745</v>
      </c>
      <c r="D26" s="205">
        <v>8</v>
      </c>
      <c r="E26" s="206" t="s">
        <v>715</v>
      </c>
      <c r="F26" s="207"/>
      <c r="G26" s="207"/>
      <c r="H26" s="207"/>
      <c r="I26" s="207"/>
    </row>
    <row r="27" spans="1:9">
      <c r="A27" s="208">
        <v>19</v>
      </c>
      <c r="B27" s="203" t="s">
        <v>746</v>
      </c>
      <c r="C27" s="209" t="s">
        <v>747</v>
      </c>
      <c r="D27" s="205">
        <v>8</v>
      </c>
      <c r="E27" s="206" t="s">
        <v>715</v>
      </c>
      <c r="F27" s="207"/>
      <c r="G27" s="207"/>
      <c r="H27" s="207"/>
      <c r="I27" s="207"/>
    </row>
    <row r="28" spans="1:9">
      <c r="A28" s="208">
        <v>20</v>
      </c>
      <c r="B28" s="203" t="s">
        <v>748</v>
      </c>
      <c r="C28" s="209" t="s">
        <v>749</v>
      </c>
      <c r="D28" s="205">
        <v>60</v>
      </c>
      <c r="E28" s="206" t="s">
        <v>709</v>
      </c>
      <c r="F28" s="207"/>
      <c r="G28" s="207"/>
      <c r="H28" s="207"/>
      <c r="I28" s="207"/>
    </row>
    <row r="29" spans="1:9">
      <c r="A29" s="208">
        <v>21</v>
      </c>
      <c r="B29" s="203" t="s">
        <v>750</v>
      </c>
      <c r="C29" s="209" t="s">
        <v>751</v>
      </c>
      <c r="D29" s="205">
        <v>38</v>
      </c>
      <c r="E29" s="206" t="s">
        <v>712</v>
      </c>
      <c r="F29" s="207"/>
      <c r="G29" s="207"/>
      <c r="H29" s="207"/>
      <c r="I29" s="207"/>
    </row>
    <row r="30" spans="1:9">
      <c r="A30" s="208">
        <v>22</v>
      </c>
      <c r="B30" s="203" t="s">
        <v>752</v>
      </c>
      <c r="C30" s="209" t="s">
        <v>753</v>
      </c>
      <c r="D30" s="205">
        <v>70</v>
      </c>
      <c r="E30" s="206" t="s">
        <v>709</v>
      </c>
      <c r="F30" s="207"/>
      <c r="G30" s="207"/>
      <c r="H30" s="207"/>
      <c r="I30" s="207"/>
    </row>
    <row r="31" spans="1:9">
      <c r="A31" s="208">
        <v>23</v>
      </c>
      <c r="B31" s="203" t="s">
        <v>754</v>
      </c>
      <c r="C31" s="209" t="s">
        <v>755</v>
      </c>
      <c r="D31" s="205">
        <v>72</v>
      </c>
      <c r="E31" s="206" t="s">
        <v>712</v>
      </c>
      <c r="F31" s="207"/>
      <c r="G31" s="207"/>
      <c r="H31" s="207"/>
      <c r="I31" s="207"/>
    </row>
    <row r="32" spans="1:9">
      <c r="A32" s="208">
        <v>24</v>
      </c>
      <c r="B32" s="203" t="s">
        <v>756</v>
      </c>
      <c r="C32" s="209" t="s">
        <v>757</v>
      </c>
      <c r="D32" s="205">
        <v>44</v>
      </c>
      <c r="E32" s="206" t="s">
        <v>715</v>
      </c>
      <c r="F32" s="207"/>
      <c r="G32" s="207"/>
      <c r="H32" s="207"/>
      <c r="I32" s="207"/>
    </row>
    <row r="33" spans="1:9">
      <c r="A33" s="208">
        <v>25</v>
      </c>
      <c r="B33" s="203" t="s">
        <v>758</v>
      </c>
      <c r="C33" s="209" t="s">
        <v>759</v>
      </c>
      <c r="D33" s="205">
        <v>8</v>
      </c>
      <c r="E33" s="206" t="s">
        <v>715</v>
      </c>
      <c r="F33" s="207"/>
      <c r="G33" s="207"/>
      <c r="H33" s="207"/>
      <c r="I33" s="207"/>
    </row>
    <row r="34" spans="1:9">
      <c r="A34" s="208">
        <v>26</v>
      </c>
      <c r="B34" s="203" t="s">
        <v>760</v>
      </c>
      <c r="C34" s="209" t="s">
        <v>761</v>
      </c>
      <c r="D34" s="205">
        <v>8</v>
      </c>
      <c r="E34" s="206" t="s">
        <v>715</v>
      </c>
      <c r="F34" s="207"/>
      <c r="G34" s="207"/>
      <c r="H34" s="207"/>
      <c r="I34" s="207"/>
    </row>
    <row r="35" spans="1:9">
      <c r="A35" s="208">
        <v>27</v>
      </c>
      <c r="B35" s="203" t="s">
        <v>762</v>
      </c>
      <c r="C35" s="209" t="s">
        <v>763</v>
      </c>
      <c r="D35" s="205">
        <v>16</v>
      </c>
      <c r="E35" s="206" t="s">
        <v>709</v>
      </c>
      <c r="F35" s="207"/>
      <c r="G35" s="207"/>
      <c r="H35" s="207"/>
      <c r="I35" s="207"/>
    </row>
    <row r="36" spans="1:9">
      <c r="A36" s="208">
        <v>28</v>
      </c>
      <c r="B36" s="203" t="s">
        <v>764</v>
      </c>
      <c r="C36" s="209" t="s">
        <v>765</v>
      </c>
      <c r="D36" s="205">
        <v>16</v>
      </c>
      <c r="E36" s="206" t="s">
        <v>709</v>
      </c>
      <c r="F36" s="207"/>
      <c r="G36" s="207"/>
      <c r="H36" s="207"/>
      <c r="I36" s="207"/>
    </row>
    <row r="37" spans="1:9">
      <c r="A37" s="208">
        <v>29</v>
      </c>
      <c r="B37" s="203" t="s">
        <v>766</v>
      </c>
      <c r="C37" s="209" t="s">
        <v>767</v>
      </c>
      <c r="D37" s="205">
        <v>12</v>
      </c>
      <c r="E37" s="206" t="s">
        <v>709</v>
      </c>
      <c r="F37" s="207"/>
      <c r="G37" s="207"/>
      <c r="H37" s="207"/>
      <c r="I37" s="207"/>
    </row>
    <row r="38" spans="1:9">
      <c r="A38" s="208">
        <v>30</v>
      </c>
      <c r="B38" s="203" t="s">
        <v>768</v>
      </c>
      <c r="C38" s="209" t="s">
        <v>769</v>
      </c>
      <c r="D38" s="205">
        <v>12</v>
      </c>
      <c r="E38" s="206" t="s">
        <v>709</v>
      </c>
      <c r="F38" s="207"/>
      <c r="G38" s="207"/>
      <c r="H38" s="207"/>
      <c r="I38" s="207"/>
    </row>
    <row r="39" spans="1:9">
      <c r="A39" s="208">
        <v>31</v>
      </c>
      <c r="B39" s="203" t="s">
        <v>770</v>
      </c>
      <c r="C39" s="209" t="s">
        <v>771</v>
      </c>
      <c r="D39" s="205">
        <v>9.0359999999999996</v>
      </c>
      <c r="E39" s="206" t="s">
        <v>772</v>
      </c>
      <c r="F39" s="207"/>
      <c r="G39" s="207"/>
      <c r="H39" s="207"/>
      <c r="I39" s="207"/>
    </row>
    <row r="40" spans="1:9">
      <c r="A40" s="208">
        <v>32</v>
      </c>
      <c r="B40" s="203" t="s">
        <v>773</v>
      </c>
      <c r="C40" s="209" t="s">
        <v>774</v>
      </c>
      <c r="D40" s="205">
        <v>4.2519999999999998</v>
      </c>
      <c r="E40" s="206" t="s">
        <v>772</v>
      </c>
      <c r="F40" s="207"/>
      <c r="G40" s="207"/>
      <c r="H40" s="207"/>
      <c r="I40" s="207"/>
    </row>
    <row r="41" spans="1:9">
      <c r="A41" s="208">
        <v>33</v>
      </c>
      <c r="B41" s="203" t="s">
        <v>775</v>
      </c>
      <c r="C41" s="209" t="s">
        <v>776</v>
      </c>
      <c r="D41" s="205">
        <v>9.0359999999999996</v>
      </c>
      <c r="E41" s="206" t="s">
        <v>772</v>
      </c>
      <c r="F41" s="207"/>
      <c r="G41" s="207"/>
      <c r="H41" s="207"/>
      <c r="I41" s="207"/>
    </row>
    <row r="42" spans="1:9">
      <c r="A42" s="208">
        <v>34</v>
      </c>
      <c r="B42" s="203" t="s">
        <v>777</v>
      </c>
      <c r="C42" s="209" t="s">
        <v>778</v>
      </c>
      <c r="D42" s="205">
        <v>9.0359999999999996</v>
      </c>
      <c r="E42" s="206" t="s">
        <v>772</v>
      </c>
      <c r="F42" s="207"/>
      <c r="G42" s="207"/>
      <c r="H42" s="207"/>
      <c r="I42" s="207"/>
    </row>
    <row r="43" spans="1:9">
      <c r="A43" s="208">
        <v>35</v>
      </c>
      <c r="B43" s="203" t="s">
        <v>779</v>
      </c>
      <c r="C43" s="209" t="s">
        <v>780</v>
      </c>
      <c r="D43" s="205">
        <v>19.850999999999999</v>
      </c>
      <c r="E43" s="206" t="s">
        <v>772</v>
      </c>
      <c r="F43" s="207"/>
      <c r="G43" s="207"/>
      <c r="H43" s="207"/>
      <c r="I43" s="207"/>
    </row>
    <row r="44" spans="1:9">
      <c r="A44" s="208">
        <v>36</v>
      </c>
      <c r="B44" s="203" t="s">
        <v>781</v>
      </c>
      <c r="C44" s="209" t="s">
        <v>782</v>
      </c>
      <c r="D44" s="205">
        <v>8</v>
      </c>
      <c r="E44" s="206" t="s">
        <v>783</v>
      </c>
      <c r="F44" s="207"/>
      <c r="G44" s="207"/>
      <c r="H44" s="207"/>
      <c r="I44" s="207"/>
    </row>
    <row r="45" spans="1:9">
      <c r="A45" s="208"/>
      <c r="B45" s="203"/>
      <c r="C45" s="210" t="s">
        <v>784</v>
      </c>
      <c r="D45" s="207"/>
      <c r="E45" s="206"/>
      <c r="F45" s="207"/>
      <c r="G45" s="207"/>
      <c r="H45" s="207"/>
      <c r="I45" s="207"/>
    </row>
    <row r="46" spans="1:9">
      <c r="A46" s="208"/>
      <c r="B46" s="203"/>
      <c r="C46" s="210"/>
      <c r="D46" s="207"/>
      <c r="E46" s="206"/>
      <c r="F46" s="207"/>
      <c r="G46" s="207"/>
      <c r="H46" s="207"/>
      <c r="I46" s="207"/>
    </row>
    <row r="47" spans="1:9">
      <c r="A47" s="208"/>
      <c r="B47" s="203"/>
      <c r="C47" s="204" t="s">
        <v>785</v>
      </c>
      <c r="D47" s="205"/>
      <c r="E47" s="206"/>
      <c r="F47" s="207"/>
      <c r="G47" s="207"/>
      <c r="H47" s="207"/>
      <c r="I47" s="207"/>
    </row>
    <row r="48" spans="1:9">
      <c r="A48" s="208">
        <v>37</v>
      </c>
      <c r="B48" s="203" t="s">
        <v>786</v>
      </c>
      <c r="C48" s="209" t="s">
        <v>787</v>
      </c>
      <c r="D48" s="205">
        <v>20</v>
      </c>
      <c r="E48" s="206" t="s">
        <v>709</v>
      </c>
      <c r="F48" s="207"/>
      <c r="G48" s="207"/>
      <c r="H48" s="207"/>
      <c r="I48" s="207"/>
    </row>
    <row r="49" spans="1:9">
      <c r="A49" s="208">
        <v>38</v>
      </c>
      <c r="B49" s="203" t="s">
        <v>788</v>
      </c>
      <c r="C49" s="209" t="s">
        <v>789</v>
      </c>
      <c r="D49" s="205">
        <v>20</v>
      </c>
      <c r="E49" s="206" t="s">
        <v>709</v>
      </c>
      <c r="F49" s="207"/>
      <c r="G49" s="207"/>
      <c r="H49" s="207"/>
      <c r="I49" s="207"/>
    </row>
    <row r="50" spans="1:9">
      <c r="A50" s="208">
        <v>39</v>
      </c>
      <c r="B50" s="203" t="s">
        <v>790</v>
      </c>
      <c r="C50" s="209" t="s">
        <v>791</v>
      </c>
      <c r="D50" s="205">
        <v>20</v>
      </c>
      <c r="E50" s="206" t="s">
        <v>709</v>
      </c>
      <c r="F50" s="207"/>
      <c r="G50" s="207"/>
      <c r="H50" s="207"/>
      <c r="I50" s="207"/>
    </row>
    <row r="51" spans="1:9">
      <c r="A51" s="208">
        <v>40</v>
      </c>
      <c r="B51" s="203" t="s">
        <v>792</v>
      </c>
      <c r="C51" s="209" t="s">
        <v>793</v>
      </c>
      <c r="D51" s="205">
        <v>20</v>
      </c>
      <c r="E51" s="206" t="s">
        <v>709</v>
      </c>
      <c r="F51" s="207"/>
      <c r="G51" s="207"/>
      <c r="H51" s="207"/>
      <c r="I51" s="207"/>
    </row>
    <row r="52" spans="1:9">
      <c r="A52" s="208">
        <v>41</v>
      </c>
      <c r="B52" s="203" t="s">
        <v>794</v>
      </c>
      <c r="C52" s="209" t="s">
        <v>795</v>
      </c>
      <c r="D52" s="205">
        <v>95</v>
      </c>
      <c r="E52" s="206" t="s">
        <v>709</v>
      </c>
      <c r="F52" s="207"/>
      <c r="G52" s="207"/>
      <c r="H52" s="207"/>
      <c r="I52" s="207"/>
    </row>
    <row r="53" spans="1:9">
      <c r="A53" s="208">
        <v>42</v>
      </c>
      <c r="B53" s="203" t="s">
        <v>796</v>
      </c>
      <c r="C53" s="209" t="s">
        <v>797</v>
      </c>
      <c r="D53" s="205">
        <v>95</v>
      </c>
      <c r="E53" s="206" t="s">
        <v>709</v>
      </c>
      <c r="F53" s="207"/>
      <c r="G53" s="207"/>
      <c r="H53" s="207"/>
      <c r="I53" s="207"/>
    </row>
    <row r="54" spans="1:9">
      <c r="A54" s="208">
        <v>43</v>
      </c>
      <c r="B54" s="203" t="s">
        <v>798</v>
      </c>
      <c r="C54" s="209" t="s">
        <v>799</v>
      </c>
      <c r="D54" s="205">
        <v>170</v>
      </c>
      <c r="E54" s="206" t="s">
        <v>709</v>
      </c>
      <c r="F54" s="207"/>
      <c r="G54" s="207"/>
      <c r="H54" s="207"/>
      <c r="I54" s="207"/>
    </row>
    <row r="55" spans="1:9">
      <c r="A55" s="208">
        <v>44</v>
      </c>
      <c r="B55" s="203" t="s">
        <v>800</v>
      </c>
      <c r="C55" s="209" t="s">
        <v>801</v>
      </c>
      <c r="D55" s="205">
        <v>170</v>
      </c>
      <c r="E55" s="206" t="s">
        <v>709</v>
      </c>
      <c r="F55" s="207"/>
      <c r="G55" s="207"/>
      <c r="H55" s="207"/>
      <c r="I55" s="207"/>
    </row>
    <row r="56" spans="1:9">
      <c r="A56" s="208">
        <v>45</v>
      </c>
      <c r="B56" s="203" t="s">
        <v>802</v>
      </c>
      <c r="C56" s="209" t="s">
        <v>803</v>
      </c>
      <c r="D56" s="205">
        <v>20</v>
      </c>
      <c r="E56" s="206" t="s">
        <v>709</v>
      </c>
      <c r="F56" s="207"/>
      <c r="G56" s="207"/>
      <c r="H56" s="207"/>
      <c r="I56" s="207"/>
    </row>
    <row r="57" spans="1:9">
      <c r="A57" s="208">
        <v>46</v>
      </c>
      <c r="B57" s="203" t="s">
        <v>804</v>
      </c>
      <c r="C57" s="209" t="s">
        <v>805</v>
      </c>
      <c r="D57" s="205">
        <v>20</v>
      </c>
      <c r="E57" s="206" t="s">
        <v>709</v>
      </c>
      <c r="F57" s="207"/>
      <c r="G57" s="207"/>
      <c r="H57" s="207"/>
      <c r="I57" s="207"/>
    </row>
    <row r="58" spans="1:9">
      <c r="A58" s="208">
        <v>47</v>
      </c>
      <c r="B58" s="203" t="s">
        <v>806</v>
      </c>
      <c r="C58" s="209" t="s">
        <v>807</v>
      </c>
      <c r="D58" s="205">
        <v>20</v>
      </c>
      <c r="E58" s="206" t="s">
        <v>709</v>
      </c>
      <c r="F58" s="207"/>
      <c r="G58" s="207"/>
      <c r="H58" s="207"/>
      <c r="I58" s="207"/>
    </row>
    <row r="59" spans="1:9">
      <c r="A59" s="208">
        <v>48</v>
      </c>
      <c r="B59" s="203" t="s">
        <v>808</v>
      </c>
      <c r="C59" s="209" t="s">
        <v>809</v>
      </c>
      <c r="D59" s="205">
        <v>20</v>
      </c>
      <c r="E59" s="206" t="s">
        <v>709</v>
      </c>
      <c r="F59" s="207"/>
      <c r="G59" s="207"/>
      <c r="H59" s="207"/>
      <c r="I59" s="207"/>
    </row>
    <row r="60" spans="1:9">
      <c r="A60" s="208">
        <v>49</v>
      </c>
      <c r="B60" s="203" t="s">
        <v>810</v>
      </c>
      <c r="C60" s="209" t="s">
        <v>811</v>
      </c>
      <c r="D60" s="205">
        <v>24</v>
      </c>
      <c r="E60" s="206" t="s">
        <v>715</v>
      </c>
      <c r="F60" s="207"/>
      <c r="G60" s="207"/>
      <c r="H60" s="207"/>
      <c r="I60" s="207"/>
    </row>
    <row r="61" spans="1:9">
      <c r="A61" s="208">
        <v>50</v>
      </c>
      <c r="B61" s="203" t="s">
        <v>812</v>
      </c>
      <c r="C61" s="209" t="s">
        <v>813</v>
      </c>
      <c r="D61" s="205">
        <v>150</v>
      </c>
      <c r="E61" s="206" t="s">
        <v>715</v>
      </c>
      <c r="F61" s="207"/>
      <c r="G61" s="207"/>
      <c r="H61" s="207"/>
      <c r="I61" s="207"/>
    </row>
    <row r="62" spans="1:9" ht="20.399999999999999">
      <c r="A62" s="208">
        <v>51</v>
      </c>
      <c r="B62" s="203" t="s">
        <v>814</v>
      </c>
      <c r="C62" s="209" t="s">
        <v>815</v>
      </c>
      <c r="D62" s="205">
        <v>4</v>
      </c>
      <c r="E62" s="206" t="s">
        <v>715</v>
      </c>
      <c r="F62" s="207"/>
      <c r="G62" s="207"/>
      <c r="H62" s="207"/>
      <c r="I62" s="207"/>
    </row>
    <row r="63" spans="1:9" ht="20.399999999999999">
      <c r="A63" s="208">
        <v>52</v>
      </c>
      <c r="B63" s="203" t="s">
        <v>816</v>
      </c>
      <c r="C63" s="209" t="s">
        <v>817</v>
      </c>
      <c r="D63" s="205">
        <v>4</v>
      </c>
      <c r="E63" s="206" t="s">
        <v>715</v>
      </c>
      <c r="F63" s="207"/>
      <c r="G63" s="207"/>
      <c r="H63" s="207"/>
      <c r="I63" s="207"/>
    </row>
    <row r="64" spans="1:9">
      <c r="A64" s="208">
        <v>53</v>
      </c>
      <c r="B64" s="203" t="s">
        <v>818</v>
      </c>
      <c r="C64" s="209" t="s">
        <v>819</v>
      </c>
      <c r="D64" s="205">
        <v>16</v>
      </c>
      <c r="E64" s="206" t="s">
        <v>715</v>
      </c>
      <c r="F64" s="207"/>
      <c r="G64" s="207"/>
      <c r="H64" s="207"/>
      <c r="I64" s="207"/>
    </row>
    <row r="65" spans="1:9" ht="20.399999999999999">
      <c r="A65" s="208">
        <v>54</v>
      </c>
      <c r="B65" s="203" t="s">
        <v>820</v>
      </c>
      <c r="C65" s="209" t="s">
        <v>821</v>
      </c>
      <c r="D65" s="205">
        <v>16</v>
      </c>
      <c r="E65" s="206" t="s">
        <v>715</v>
      </c>
      <c r="F65" s="207"/>
      <c r="G65" s="207"/>
      <c r="H65" s="207"/>
      <c r="I65" s="207"/>
    </row>
    <row r="66" spans="1:9">
      <c r="A66" s="208">
        <v>55</v>
      </c>
      <c r="B66" s="203" t="s">
        <v>822</v>
      </c>
      <c r="C66" s="209" t="s">
        <v>823</v>
      </c>
      <c r="D66" s="205">
        <v>5</v>
      </c>
      <c r="E66" s="206" t="s">
        <v>715</v>
      </c>
      <c r="F66" s="207"/>
      <c r="G66" s="207"/>
      <c r="H66" s="207"/>
      <c r="I66" s="207"/>
    </row>
    <row r="67" spans="1:9" ht="20.399999999999999">
      <c r="A67" s="208">
        <v>56</v>
      </c>
      <c r="B67" s="203" t="s">
        <v>824</v>
      </c>
      <c r="C67" s="209" t="s">
        <v>825</v>
      </c>
      <c r="D67" s="205">
        <v>5</v>
      </c>
      <c r="E67" s="206" t="s">
        <v>715</v>
      </c>
      <c r="F67" s="207"/>
      <c r="G67" s="207"/>
      <c r="H67" s="207"/>
      <c r="I67" s="207"/>
    </row>
    <row r="68" spans="1:9">
      <c r="A68" s="208">
        <v>57</v>
      </c>
      <c r="B68" s="203" t="s">
        <v>826</v>
      </c>
      <c r="C68" s="209" t="s">
        <v>827</v>
      </c>
      <c r="D68" s="205">
        <v>15</v>
      </c>
      <c r="E68" s="206" t="s">
        <v>715</v>
      </c>
      <c r="F68" s="207"/>
      <c r="G68" s="207"/>
      <c r="H68" s="207"/>
      <c r="I68" s="207"/>
    </row>
    <row r="69" spans="1:9">
      <c r="A69" s="208">
        <v>58</v>
      </c>
      <c r="B69" s="203" t="s">
        <v>828</v>
      </c>
      <c r="C69" s="209" t="s">
        <v>829</v>
      </c>
      <c r="D69" s="205">
        <v>1</v>
      </c>
      <c r="E69" s="206" t="s">
        <v>715</v>
      </c>
      <c r="F69" s="207"/>
      <c r="G69" s="207"/>
      <c r="H69" s="207"/>
      <c r="I69" s="207"/>
    </row>
    <row r="70" spans="1:9">
      <c r="A70" s="208">
        <v>59</v>
      </c>
      <c r="B70" s="203" t="s">
        <v>830</v>
      </c>
      <c r="C70" s="209" t="s">
        <v>831</v>
      </c>
      <c r="D70" s="205">
        <v>12</v>
      </c>
      <c r="E70" s="206" t="s">
        <v>715</v>
      </c>
      <c r="F70" s="207"/>
      <c r="G70" s="207"/>
      <c r="H70" s="207"/>
      <c r="I70" s="207"/>
    </row>
    <row r="71" spans="1:9" ht="20.399999999999999">
      <c r="A71" s="208">
        <v>60</v>
      </c>
      <c r="B71" s="203" t="s">
        <v>832</v>
      </c>
      <c r="C71" s="209" t="s">
        <v>833</v>
      </c>
      <c r="D71" s="205">
        <v>12</v>
      </c>
      <c r="E71" s="206" t="s">
        <v>715</v>
      </c>
      <c r="F71" s="207"/>
      <c r="G71" s="207"/>
      <c r="H71" s="207"/>
      <c r="I71" s="207"/>
    </row>
    <row r="72" spans="1:9" ht="20.399999999999999">
      <c r="A72" s="208">
        <v>61</v>
      </c>
      <c r="B72" s="203" t="s">
        <v>834</v>
      </c>
      <c r="C72" s="209" t="s">
        <v>835</v>
      </c>
      <c r="D72" s="205">
        <v>25</v>
      </c>
      <c r="E72" s="206" t="s">
        <v>715</v>
      </c>
      <c r="F72" s="207"/>
      <c r="G72" s="207"/>
      <c r="H72" s="207"/>
      <c r="I72" s="207"/>
    </row>
    <row r="73" spans="1:9" ht="20.399999999999999">
      <c r="A73" s="208">
        <v>62</v>
      </c>
      <c r="B73" s="203" t="s">
        <v>836</v>
      </c>
      <c r="C73" s="209" t="s">
        <v>837</v>
      </c>
      <c r="D73" s="205">
        <v>25</v>
      </c>
      <c r="E73" s="206" t="s">
        <v>715</v>
      </c>
      <c r="F73" s="207"/>
      <c r="G73" s="207"/>
      <c r="H73" s="207"/>
      <c r="I73" s="207"/>
    </row>
    <row r="74" spans="1:9" ht="20.399999999999999">
      <c r="A74" s="208">
        <v>63</v>
      </c>
      <c r="B74" s="203" t="s">
        <v>838</v>
      </c>
      <c r="C74" s="209" t="s">
        <v>839</v>
      </c>
      <c r="D74" s="205">
        <v>25</v>
      </c>
      <c r="E74" s="206" t="s">
        <v>715</v>
      </c>
      <c r="F74" s="207"/>
      <c r="G74" s="207"/>
      <c r="H74" s="207"/>
      <c r="I74" s="207"/>
    </row>
    <row r="75" spans="1:9">
      <c r="A75" s="208">
        <v>64</v>
      </c>
      <c r="B75" s="203" t="s">
        <v>840</v>
      </c>
      <c r="C75" s="209" t="s">
        <v>841</v>
      </c>
      <c r="D75" s="205">
        <v>5</v>
      </c>
      <c r="E75" s="206" t="s">
        <v>709</v>
      </c>
      <c r="F75" s="207"/>
      <c r="G75" s="207"/>
      <c r="H75" s="207"/>
      <c r="I75" s="207"/>
    </row>
    <row r="76" spans="1:9">
      <c r="A76" s="208">
        <v>65</v>
      </c>
      <c r="B76" s="203" t="s">
        <v>842</v>
      </c>
      <c r="C76" s="209" t="s">
        <v>843</v>
      </c>
      <c r="D76" s="205">
        <v>1</v>
      </c>
      <c r="E76" s="206" t="s">
        <v>715</v>
      </c>
      <c r="F76" s="207"/>
      <c r="G76" s="207"/>
      <c r="H76" s="207"/>
      <c r="I76" s="207"/>
    </row>
    <row r="77" spans="1:9" ht="20.399999999999999">
      <c r="A77" s="208">
        <v>66</v>
      </c>
      <c r="B77" s="203" t="s">
        <v>844</v>
      </c>
      <c r="C77" s="209" t="s">
        <v>845</v>
      </c>
      <c r="D77" s="205">
        <v>1</v>
      </c>
      <c r="E77" s="206" t="s">
        <v>715</v>
      </c>
      <c r="F77" s="207"/>
      <c r="G77" s="207"/>
      <c r="H77" s="207"/>
      <c r="I77" s="207"/>
    </row>
    <row r="78" spans="1:9" ht="20.399999999999999">
      <c r="A78" s="208">
        <v>67</v>
      </c>
      <c r="B78" s="203" t="s">
        <v>846</v>
      </c>
      <c r="C78" s="209" t="s">
        <v>847</v>
      </c>
      <c r="D78" s="205">
        <v>1</v>
      </c>
      <c r="E78" s="206" t="s">
        <v>715</v>
      </c>
      <c r="F78" s="207"/>
      <c r="G78" s="207"/>
      <c r="H78" s="207"/>
      <c r="I78" s="207"/>
    </row>
    <row r="79" spans="1:9" ht="20.399999999999999">
      <c r="A79" s="208">
        <v>68</v>
      </c>
      <c r="B79" s="203" t="s">
        <v>848</v>
      </c>
      <c r="C79" s="209" t="s">
        <v>849</v>
      </c>
      <c r="D79" s="205">
        <v>1</v>
      </c>
      <c r="E79" s="206" t="s">
        <v>715</v>
      </c>
      <c r="F79" s="207"/>
      <c r="G79" s="207"/>
      <c r="H79" s="207"/>
      <c r="I79" s="207"/>
    </row>
    <row r="80" spans="1:9" ht="20.399999999999999">
      <c r="A80" s="208">
        <v>69</v>
      </c>
      <c r="B80" s="203" t="s">
        <v>850</v>
      </c>
      <c r="C80" s="209" t="s">
        <v>851</v>
      </c>
      <c r="D80" s="205">
        <v>1</v>
      </c>
      <c r="E80" s="206" t="s">
        <v>715</v>
      </c>
      <c r="F80" s="207"/>
      <c r="G80" s="207"/>
      <c r="H80" s="207"/>
      <c r="I80" s="207"/>
    </row>
    <row r="81" spans="1:9">
      <c r="A81" s="208">
        <v>70</v>
      </c>
      <c r="B81" s="203" t="s">
        <v>770</v>
      </c>
      <c r="C81" s="209" t="s">
        <v>771</v>
      </c>
      <c r="D81" s="205">
        <v>20.109000000000002</v>
      </c>
      <c r="E81" s="206" t="s">
        <v>772</v>
      </c>
      <c r="F81" s="207"/>
      <c r="G81" s="207"/>
      <c r="H81" s="207"/>
      <c r="I81" s="207"/>
    </row>
    <row r="82" spans="1:9">
      <c r="A82" s="208">
        <v>71</v>
      </c>
      <c r="B82" s="203" t="s">
        <v>773</v>
      </c>
      <c r="C82" s="209" t="s">
        <v>774</v>
      </c>
      <c r="D82" s="205">
        <v>1.5860000000000001</v>
      </c>
      <c r="E82" s="206" t="s">
        <v>772</v>
      </c>
      <c r="F82" s="207"/>
      <c r="G82" s="207"/>
      <c r="H82" s="207"/>
      <c r="I82" s="207"/>
    </row>
    <row r="83" spans="1:9">
      <c r="A83" s="208">
        <v>72</v>
      </c>
      <c r="B83" s="203" t="s">
        <v>775</v>
      </c>
      <c r="C83" s="209" t="s">
        <v>776</v>
      </c>
      <c r="D83" s="205">
        <v>20.109000000000002</v>
      </c>
      <c r="E83" s="206" t="s">
        <v>772</v>
      </c>
      <c r="F83" s="207"/>
      <c r="G83" s="207"/>
      <c r="H83" s="207"/>
      <c r="I83" s="207"/>
    </row>
    <row r="84" spans="1:9">
      <c r="A84" s="208">
        <v>73</v>
      </c>
      <c r="B84" s="203" t="s">
        <v>777</v>
      </c>
      <c r="C84" s="209" t="s">
        <v>778</v>
      </c>
      <c r="D84" s="205">
        <v>20.109000000000002</v>
      </c>
      <c r="E84" s="206" t="s">
        <v>772</v>
      </c>
      <c r="F84" s="207"/>
      <c r="G84" s="207"/>
      <c r="H84" s="207"/>
      <c r="I84" s="207"/>
    </row>
    <row r="85" spans="1:9">
      <c r="A85" s="208">
        <v>74</v>
      </c>
      <c r="B85" s="203" t="s">
        <v>779</v>
      </c>
      <c r="C85" s="209" t="s">
        <v>780</v>
      </c>
      <c r="D85" s="205">
        <v>6.7290000000000001</v>
      </c>
      <c r="E85" s="206" t="s">
        <v>772</v>
      </c>
      <c r="F85" s="207"/>
      <c r="G85" s="207"/>
      <c r="H85" s="207"/>
      <c r="I85" s="207"/>
    </row>
    <row r="86" spans="1:9">
      <c r="A86" s="208">
        <v>75</v>
      </c>
      <c r="B86" s="203" t="s">
        <v>781</v>
      </c>
      <c r="C86" s="209" t="s">
        <v>782</v>
      </c>
      <c r="D86" s="205">
        <v>12</v>
      </c>
      <c r="E86" s="206" t="s">
        <v>783</v>
      </c>
      <c r="F86" s="207"/>
      <c r="G86" s="207"/>
      <c r="H86" s="207"/>
      <c r="I86" s="207"/>
    </row>
    <row r="87" spans="1:9">
      <c r="A87" s="208"/>
      <c r="B87" s="203"/>
      <c r="C87" s="210" t="s">
        <v>852</v>
      </c>
      <c r="D87" s="207"/>
      <c r="E87" s="206"/>
      <c r="F87" s="207"/>
      <c r="G87" s="211"/>
      <c r="H87" s="211"/>
      <c r="I87" s="211"/>
    </row>
    <row r="88" spans="1:9">
      <c r="A88" s="208"/>
      <c r="B88" s="203"/>
      <c r="C88" s="210"/>
      <c r="D88" s="207"/>
      <c r="E88" s="206"/>
      <c r="F88" s="207"/>
      <c r="G88" s="211"/>
      <c r="H88" s="211"/>
      <c r="I88" s="211"/>
    </row>
    <row r="89" spans="1:9">
      <c r="A89" s="208"/>
      <c r="B89" s="203"/>
      <c r="C89" s="212" t="s">
        <v>854</v>
      </c>
      <c r="D89" s="207"/>
      <c r="E89" s="206"/>
      <c r="F89" s="207"/>
      <c r="G89" s="211"/>
      <c r="H89" s="211"/>
      <c r="I89" s="211"/>
    </row>
    <row r="90" spans="1:9">
      <c r="A90" s="208">
        <v>76</v>
      </c>
      <c r="B90" s="203" t="s">
        <v>864</v>
      </c>
      <c r="C90" s="213" t="s">
        <v>855</v>
      </c>
      <c r="D90" s="207">
        <v>110</v>
      </c>
      <c r="E90" s="206" t="s">
        <v>269</v>
      </c>
      <c r="F90" s="207"/>
      <c r="G90" s="207"/>
      <c r="H90" s="207"/>
      <c r="I90" s="207"/>
    </row>
    <row r="91" spans="1:9">
      <c r="A91" s="208">
        <v>77</v>
      </c>
      <c r="B91" s="203" t="s">
        <v>865</v>
      </c>
      <c r="C91" s="213" t="s">
        <v>856</v>
      </c>
      <c r="D91" s="207">
        <v>50</v>
      </c>
      <c r="E91" s="206" t="s">
        <v>269</v>
      </c>
      <c r="F91" s="207"/>
      <c r="G91" s="207"/>
      <c r="H91" s="207"/>
      <c r="I91" s="207"/>
    </row>
    <row r="92" spans="1:9">
      <c r="A92" s="208">
        <v>78</v>
      </c>
      <c r="B92" s="203" t="s">
        <v>866</v>
      </c>
      <c r="C92" s="213" t="s">
        <v>857</v>
      </c>
      <c r="D92" s="207">
        <v>50</v>
      </c>
      <c r="E92" s="206" t="s">
        <v>269</v>
      </c>
      <c r="F92" s="207"/>
      <c r="G92" s="207"/>
      <c r="H92" s="207"/>
      <c r="I92" s="207"/>
    </row>
    <row r="93" spans="1:9">
      <c r="A93" s="208">
        <v>79</v>
      </c>
      <c r="B93" s="203" t="s">
        <v>867</v>
      </c>
      <c r="C93" s="213" t="s">
        <v>858</v>
      </c>
      <c r="D93" s="207">
        <v>15</v>
      </c>
      <c r="E93" s="206" t="s">
        <v>269</v>
      </c>
      <c r="F93" s="207"/>
      <c r="G93" s="207"/>
      <c r="H93" s="207"/>
      <c r="I93" s="207"/>
    </row>
    <row r="94" spans="1:9" ht="20.399999999999999">
      <c r="A94" s="208">
        <v>80</v>
      </c>
      <c r="B94" s="203" t="s">
        <v>868</v>
      </c>
      <c r="C94" s="213" t="s">
        <v>859</v>
      </c>
      <c r="D94" s="207">
        <v>1</v>
      </c>
      <c r="E94" s="206" t="s">
        <v>535</v>
      </c>
      <c r="F94" s="207"/>
      <c r="G94" s="207"/>
      <c r="H94" s="207"/>
      <c r="I94" s="207"/>
    </row>
    <row r="95" spans="1:9">
      <c r="A95" s="208">
        <v>81</v>
      </c>
      <c r="B95" s="203" t="s">
        <v>869</v>
      </c>
      <c r="C95" s="213" t="s">
        <v>860</v>
      </c>
      <c r="D95" s="207">
        <v>1</v>
      </c>
      <c r="E95" s="206" t="s">
        <v>535</v>
      </c>
      <c r="F95" s="207"/>
      <c r="G95" s="207"/>
      <c r="H95" s="211"/>
      <c r="I95" s="207"/>
    </row>
    <row r="96" spans="1:9">
      <c r="A96" s="208">
        <v>82</v>
      </c>
      <c r="B96" s="203" t="s">
        <v>870</v>
      </c>
      <c r="C96" s="213" t="s">
        <v>861</v>
      </c>
      <c r="D96" s="207">
        <v>1</v>
      </c>
      <c r="E96" s="206" t="s">
        <v>535</v>
      </c>
      <c r="F96" s="207"/>
      <c r="G96" s="207"/>
      <c r="H96" s="211"/>
      <c r="I96" s="207"/>
    </row>
    <row r="97" spans="1:9">
      <c r="A97" s="208">
        <v>83</v>
      </c>
      <c r="B97" s="203" t="s">
        <v>871</v>
      </c>
      <c r="C97" s="213" t="s">
        <v>862</v>
      </c>
      <c r="D97" s="207">
        <v>1</v>
      </c>
      <c r="E97" s="206" t="s">
        <v>535</v>
      </c>
      <c r="F97" s="207"/>
      <c r="G97" s="207"/>
      <c r="H97" s="211"/>
      <c r="I97" s="207"/>
    </row>
    <row r="98" spans="1:9">
      <c r="A98" s="208"/>
      <c r="B98" s="203"/>
      <c r="C98" s="210" t="s">
        <v>863</v>
      </c>
      <c r="D98" s="207"/>
      <c r="E98" s="206"/>
      <c r="F98" s="207"/>
      <c r="G98" s="211"/>
      <c r="H98" s="211"/>
      <c r="I98" s="211"/>
    </row>
    <row r="99" spans="1:9">
      <c r="A99" s="208"/>
      <c r="B99" s="203"/>
      <c r="C99" s="213"/>
      <c r="D99" s="207"/>
      <c r="E99" s="206"/>
      <c r="F99" s="207"/>
      <c r="G99" s="211"/>
      <c r="H99" s="211"/>
      <c r="I99" s="211"/>
    </row>
    <row r="100" spans="1:9">
      <c r="A100" s="208"/>
      <c r="B100" s="203"/>
      <c r="C100" s="210" t="s">
        <v>853</v>
      </c>
      <c r="D100" s="207"/>
      <c r="E100" s="206"/>
      <c r="F100" s="207"/>
      <c r="G100" s="211"/>
      <c r="H100" s="211"/>
      <c r="I100" s="2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Kryci list</vt:lpstr>
      <vt:lpstr>Rekapitulacia</vt:lpstr>
      <vt:lpstr>Prehlad</vt:lpstr>
      <vt:lpstr>ÚVK</vt:lpstr>
      <vt:lpstr>ELI</vt:lpstr>
      <vt:lpstr>Prehlad!Názvy_tisku</vt:lpstr>
      <vt:lpstr>Rekapitulacia!Názvy_tisku</vt:lpstr>
      <vt:lpstr>'Kryci list'!Oblast_tisku</vt:lpstr>
      <vt:lpstr>Prehlad!Oblast_tisku</vt:lpstr>
      <vt:lpstr>Rekapitulacia!Oblast_tisku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</cp:lastModifiedBy>
  <cp:lastPrinted>2020-07-23T09:57:42Z</cp:lastPrinted>
  <dcterms:created xsi:type="dcterms:W3CDTF">1999-04-06T07:39:00Z</dcterms:created>
  <dcterms:modified xsi:type="dcterms:W3CDTF">2021-01-23T16:12:11Z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